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20\AC Financial Reports 2020\"/>
    </mc:Choice>
  </mc:AlternateContent>
  <bookViews>
    <workbookView xWindow="0" yWindow="0" windowWidth="20490" windowHeight="7620" tabRatio="851" activeTab="2"/>
  </bookViews>
  <sheets>
    <sheet name="Data Analysis January 2020" sheetId="28" r:id="rId1"/>
    <sheet name="Data January 2019" sheetId="24" r:id="rId2"/>
    <sheet name="Donors summary" sheetId="15" r:id="rId3"/>
  </sheets>
  <definedNames>
    <definedName name="_xlnm._FilterDatabase" localSheetId="1" hidden="1">'Data January 2019'!$A$2:$L$22</definedName>
  </definedNames>
  <calcPr calcId="162913" concurrentCalc="0"/>
  <pivotCaches>
    <pivotCache cacheId="0" r:id="rId4"/>
    <pivotCache cacheId="6" r:id="rId5"/>
  </pivotCaches>
</workbook>
</file>

<file path=xl/calcChain.xml><?xml version="1.0" encoding="utf-8"?>
<calcChain xmlns="http://schemas.openxmlformats.org/spreadsheetml/2006/main">
  <c r="G23" i="24" l="1"/>
  <c r="G24" i="24"/>
  <c r="G25" i="24"/>
  <c r="G26" i="24"/>
  <c r="G27" i="24"/>
  <c r="G28" i="24"/>
  <c r="G29" i="24"/>
  <c r="G30" i="24"/>
  <c r="G31" i="24"/>
  <c r="G32" i="24"/>
  <c r="G33" i="24"/>
  <c r="G34" i="24"/>
  <c r="C20" i="15"/>
  <c r="G21" i="15"/>
  <c r="I21" i="15"/>
  <c r="G22" i="15"/>
  <c r="I22" i="15"/>
  <c r="H21" i="15"/>
  <c r="H22" i="15"/>
  <c r="E20" i="15"/>
  <c r="G20" i="15"/>
  <c r="I20" i="15"/>
  <c r="D20" i="15"/>
  <c r="F20" i="15"/>
  <c r="H20" i="15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</calcChain>
</file>

<file path=xl/sharedStrings.xml><?xml version="1.0" encoding="utf-8"?>
<sst xmlns="http://schemas.openxmlformats.org/spreadsheetml/2006/main" count="300" uniqueCount="49">
  <si>
    <t>Departments</t>
  </si>
  <si>
    <t>Type of Expenses</t>
  </si>
  <si>
    <t>Used FCFA</t>
  </si>
  <si>
    <t>Users</t>
  </si>
  <si>
    <t>Date</t>
  </si>
  <si>
    <t>Receipt no.</t>
  </si>
  <si>
    <t>Personnel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</si>
  <si>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</si>
  <si>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</si>
  <si>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</si>
  <si>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</si>
  <si>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</si>
  <si>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</si>
  <si>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</si>
  <si>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</si>
  <si>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</si>
  <si>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</si>
  <si>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</si>
  <si>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</si>
  <si>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</si>
  <si>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</si>
  <si>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</si>
  <si>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Total général</t>
  </si>
  <si>
    <t>Étiquettes de lignes</t>
  </si>
  <si>
    <t>Étiquettes de colonnes</t>
  </si>
  <si>
    <t xml:space="preserve">US $ </t>
  </si>
  <si>
    <t>(vide)</t>
  </si>
  <si>
    <t>Bonus</t>
  </si>
  <si>
    <t>Elvira</t>
  </si>
  <si>
    <t>AC-Cameroon</t>
  </si>
  <si>
    <t>NEU Foundation</t>
  </si>
  <si>
    <t>Local transport</t>
  </si>
  <si>
    <t>Transport</t>
  </si>
  <si>
    <t>elv-r</t>
  </si>
  <si>
    <t>January</t>
  </si>
  <si>
    <t>Row Labels</t>
  </si>
  <si>
    <t>Grand Total</t>
  </si>
  <si>
    <t>Column Labels</t>
  </si>
  <si>
    <t>Sum of Used FCFA</t>
  </si>
  <si>
    <t>Donors 2018</t>
  </si>
  <si>
    <t>Phone</t>
  </si>
  <si>
    <t>Telephone</t>
  </si>
  <si>
    <t>Hotline</t>
  </si>
  <si>
    <t>Management</t>
  </si>
  <si>
    <t>domain privacy update</t>
  </si>
  <si>
    <t>Office material</t>
  </si>
  <si>
    <t>Office</t>
  </si>
  <si>
    <t>post office rentals</t>
  </si>
  <si>
    <t>January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</si>
</sst>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mm;@"/>
    <numFmt numFmtId="165" formatCode="&quot;$&quot;#,##0;[Red]&quot;$&quot;#,##0"/>
    <numFmt numFmtId="166" formatCode="#,##0;[Red]#,##0"/>
    <numFmt numFmtId="167" formatCode="d/m/yyyy"/>
    <numFmt numFmtId="168" formatCode="[$-409]mmmm\-yy;@"/>
    <numFmt numFmtId="169" formatCode="&quot;$&quot;#,##0"/>
  </numFmts>
  <fonts count="21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C4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51515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08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vertical="top" wrapText="1"/>
    </xf>
    <xf numFmtId="0" fontId="4" fillId="5" borderId="0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top" wrapText="1"/>
    </xf>
    <xf numFmtId="169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" fontId="7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top" wrapText="1"/>
    </xf>
    <xf numFmtId="3" fontId="14" fillId="0" borderId="12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5" fillId="8" borderId="0" xfId="0" applyFont="1" applyFill="1" applyBorder="1" applyAlignment="1">
      <alignment vertical="top" wrapText="1"/>
    </xf>
    <xf numFmtId="1" fontId="16" fillId="0" borderId="9" xfId="0" applyNumberFormat="1" applyFont="1" applyFill="1" applyBorder="1" applyAlignment="1">
      <alignment horizontal="left"/>
    </xf>
    <xf numFmtId="0" fontId="4" fillId="9" borderId="9" xfId="0" applyNumberFormat="1" applyFont="1" applyFill="1" applyBorder="1" applyAlignment="1">
      <alignment horizontal="left" vertical="center"/>
    </xf>
    <xf numFmtId="3" fontId="17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left"/>
    </xf>
    <xf numFmtId="1" fontId="15" fillId="0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9" fontId="5" fillId="2" borderId="5" xfId="0" applyNumberFormat="1" applyFont="1" applyFill="1" applyBorder="1" applyAlignment="1">
      <alignment horizontal="left" vertical="center" wrapText="1"/>
    </xf>
    <xf numFmtId="169" fontId="15" fillId="9" borderId="9" xfId="0" applyNumberFormat="1" applyFont="1" applyFill="1" applyBorder="1" applyAlignment="1">
      <alignment horizontal="left"/>
    </xf>
    <xf numFmtId="169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8" fillId="6" borderId="9" xfId="0" applyFont="1" applyFill="1" applyBorder="1" applyAlignment="1">
      <alignment horizontal="left" vertical="center" wrapText="1"/>
    </xf>
    <xf numFmtId="3" fontId="8" fillId="6" borderId="9" xfId="0" applyNumberFormat="1" applyFont="1" applyFill="1" applyBorder="1" applyAlignment="1">
      <alignment vertical="center" wrapText="1"/>
    </xf>
    <xf numFmtId="3" fontId="18" fillId="6" borderId="9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9" fillId="0" borderId="16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left" wrapText="1"/>
    </xf>
    <xf numFmtId="3" fontId="19" fillId="5" borderId="12" xfId="0" applyNumberFormat="1" applyFont="1" applyFill="1" applyBorder="1" applyAlignment="1">
      <alignment horizontal="left" vertical="top" wrapText="1"/>
    </xf>
    <xf numFmtId="3" fontId="19" fillId="0" borderId="12" xfId="0" applyNumberFormat="1" applyFont="1" applyBorder="1" applyAlignment="1">
      <alignment horizontal="left" vertical="top" wrapText="1"/>
    </xf>
    <xf numFmtId="1" fontId="15" fillId="0" borderId="15" xfId="0" applyNumberFormat="1" applyFont="1" applyFill="1" applyBorder="1" applyAlignment="1">
      <alignment horizontal="left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7" xfId="0" pivotButton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pivotButton="1" applyFont="1" applyBorder="1" applyAlignment="1">
      <alignment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left" vertical="center" wrapText="1"/>
    </xf>
    <xf numFmtId="167" fontId="3" fillId="4" borderId="9" xfId="0" applyNumberFormat="1" applyFont="1" applyFill="1" applyBorder="1" applyAlignment="1">
      <alignment horizontal="left" vertical="top" wrapText="1"/>
    </xf>
    <xf numFmtId="167" fontId="4" fillId="5" borderId="0" xfId="0" applyNumberFormat="1" applyFont="1" applyFill="1" applyBorder="1" applyAlignment="1">
      <alignment horizontal="left" vertical="center"/>
    </xf>
    <xf numFmtId="167" fontId="3" fillId="4" borderId="21" xfId="0" applyNumberFormat="1" applyFont="1" applyFill="1" applyBorder="1" applyAlignment="1">
      <alignment horizontal="left" vertical="top" wrapText="1"/>
    </xf>
    <xf numFmtId="1" fontId="19" fillId="0" borderId="22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left" vertical="top" wrapText="1"/>
    </xf>
    <xf numFmtId="169" fontId="15" fillId="9" borderId="21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0" fontId="4" fillId="9" borderId="21" xfId="0" applyNumberFormat="1" applyFont="1" applyFill="1" applyBorder="1" applyAlignment="1">
      <alignment horizontal="left" vertical="center"/>
    </xf>
    <xf numFmtId="3" fontId="17" fillId="0" borderId="21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 vertical="center"/>
    </xf>
    <xf numFmtId="0" fontId="4" fillId="10" borderId="9" xfId="0" applyNumberFormat="1" applyFont="1" applyFill="1" applyBorder="1" applyAlignment="1">
      <alignment vertical="center"/>
    </xf>
    <xf numFmtId="0" fontId="4" fillId="5" borderId="9" xfId="0" applyNumberFormat="1" applyFont="1" applyFill="1" applyBorder="1" applyAlignment="1">
      <alignment horizontal="left" vertical="center"/>
    </xf>
    <xf numFmtId="167" fontId="4" fillId="5" borderId="9" xfId="0" applyNumberFormat="1" applyFont="1" applyFill="1" applyBorder="1" applyAlignment="1">
      <alignment horizontal="left" vertical="center"/>
    </xf>
    <xf numFmtId="49" fontId="4" fillId="5" borderId="9" xfId="0" applyNumberFormat="1" applyFont="1" applyFill="1" applyBorder="1" applyAlignment="1">
      <alignment horizontal="left" vertical="center"/>
    </xf>
    <xf numFmtId="3" fontId="4" fillId="5" borderId="9" xfId="0" applyNumberFormat="1" applyFont="1" applyFill="1" applyBorder="1" applyAlignment="1">
      <alignment horizontal="left" vertical="center"/>
    </xf>
    <xf numFmtId="169" fontId="4" fillId="5" borderId="9" xfId="0" applyNumberFormat="1" applyFont="1" applyFill="1" applyBorder="1" applyAlignment="1">
      <alignment horizontal="left" vertical="center"/>
    </xf>
    <xf numFmtId="0" fontId="4" fillId="5" borderId="9" xfId="0" applyNumberFormat="1" applyFont="1" applyFill="1" applyBorder="1" applyAlignment="1">
      <alignment horizontal="left" vertical="center" wrapText="1"/>
    </xf>
    <xf numFmtId="0" fontId="4" fillId="5" borderId="9" xfId="0" applyNumberFormat="1" applyFont="1" applyFill="1" applyBorder="1" applyAlignment="1">
      <alignment horizontal="right" vertical="center"/>
    </xf>
    <xf numFmtId="0" fontId="4" fillId="5" borderId="9" xfId="0" applyNumberFormat="1" applyFont="1" applyFill="1" applyBorder="1" applyAlignment="1">
      <alignment vertical="center"/>
    </xf>
    <xf numFmtId="167" fontId="4" fillId="4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left" vertical="center"/>
    </xf>
    <xf numFmtId="0" fontId="4" fillId="10" borderId="2" xfId="0" applyNumberFormat="1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vertical="center"/>
    </xf>
    <xf numFmtId="0" fontId="0" fillId="0" borderId="9" xfId="0" pivotButton="1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42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41"/>
      <tableStyleElement type="headerRow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22</xdr:row>
      <xdr:rowOff>0</xdr:rowOff>
    </xdr:from>
    <xdr:to>
      <xdr:col>6</xdr:col>
      <xdr:colOff>4461</xdr:colOff>
      <xdr:row>23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22</xdr:row>
      <xdr:rowOff>0</xdr:rowOff>
    </xdr:from>
    <xdr:to>
      <xdr:col>6</xdr:col>
      <xdr:colOff>4461</xdr:colOff>
      <xdr:row>23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22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C_Online_Financial%20Reports%202018\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8">
      <sharedItems containsNonDate="0" containsString="0" containsBlank="1"/>
    </cacheField>
    <cacheField name="Date" numFmtId="167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430.529356018516" createdVersion="6" refreshedVersion="6" minRefreshableVersion="3" recordCount="14582">
  <cacheSource type="worksheet">
    <worksheetSource ref="A2:L1048576" sheet="Data January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20-01-06T00:00:00" maxDate="2020-02-01T00:00:00"/>
    </cacheField>
    <cacheField name="Details" numFmtId="0">
      <sharedItems containsBlank="1"/>
    </cacheField>
    <cacheField name="Type of Expenses" numFmtId="0">
      <sharedItems containsBlank="1" count="5">
        <s v="Telephone"/>
        <s v="Transport"/>
        <s v="Office material"/>
        <s v="Personnel"/>
        <m/>
      </sharedItems>
    </cacheField>
    <cacheField name="Departments" numFmtId="0">
      <sharedItems containsBlank="1" count="4">
        <s v="Hotline"/>
        <s v="Management"/>
        <s v="Office"/>
        <m/>
      </sharedItems>
    </cacheField>
    <cacheField name="Used FCFA" numFmtId="3">
      <sharedItems containsString="0" containsBlank="1" containsNumber="1" minValue="800" maxValue="300000"/>
    </cacheField>
    <cacheField name="Used US $ " numFmtId="0">
      <sharedItems containsString="0" containsBlank="1" containsNumber="1" minValue="1.3640197151772244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582">
  <r>
    <s v="January"/>
    <d v="2020-01-06T00:00:00"/>
    <s v="Phone"/>
    <x v="0"/>
    <x v="0"/>
    <n v="10000"/>
    <n v="17.050246439715306"/>
    <s v="elv-r"/>
    <s v="Elvira"/>
    <s v="AC-Cameroon"/>
    <x v="0"/>
    <n v="586.5017866666667"/>
  </r>
  <r>
    <s v="January"/>
    <d v="2020-01-06T00:00:00"/>
    <s v="Phone"/>
    <x v="0"/>
    <x v="1"/>
    <n v="5000"/>
    <n v="8.5251232198576528"/>
    <s v="elv-r"/>
    <s v="Elvira"/>
    <s v="AC-Cameroon"/>
    <x v="0"/>
    <n v="586.5017866666667"/>
  </r>
  <r>
    <s v="January"/>
    <d v="2020-01-09T00:00:00"/>
    <s v="Phone"/>
    <x v="0"/>
    <x v="1"/>
    <n v="5000"/>
    <n v="8.5251232198576528"/>
    <s v="elv-r"/>
    <s v="Elvira"/>
    <s v="AC-Cameroon"/>
    <x v="0"/>
    <n v="586.5017866666667"/>
  </r>
  <r>
    <s v="January"/>
    <d v="2020-01-13T00:00:00"/>
    <s v="Phone"/>
    <x v="0"/>
    <x v="0"/>
    <n v="2500"/>
    <n v="4.2625616099288264"/>
    <s v="elv-r"/>
    <s v="Elvira"/>
    <s v="AC-Cameroon"/>
    <x v="0"/>
    <n v="586.5017866666667"/>
  </r>
  <r>
    <s v="January"/>
    <d v="2020-01-13T00:00:00"/>
    <s v="Phone"/>
    <x v="0"/>
    <x v="0"/>
    <n v="2500"/>
    <n v="4.2625616099288264"/>
    <s v="elv-r"/>
    <s v="Elvira"/>
    <s v="AC-Cameroon"/>
    <x v="0"/>
    <n v="586.5017866666667"/>
  </r>
  <r>
    <s v="January"/>
    <d v="2020-01-13T00:00:00"/>
    <s v="Phone"/>
    <x v="0"/>
    <x v="1"/>
    <n v="5000"/>
    <n v="8.5251232198576528"/>
    <s v="elv-r"/>
    <s v="Elvira"/>
    <s v="AC-Cameroon"/>
    <x v="0"/>
    <n v="586.5017866666667"/>
  </r>
  <r>
    <s v="January"/>
    <d v="2020-01-20T00:00:00"/>
    <s v="Phone"/>
    <x v="0"/>
    <x v="0"/>
    <n v="5000"/>
    <n v="8.5251232198576528"/>
    <s v="elv-r"/>
    <s v="Elvira"/>
    <s v="AC-Cameroon"/>
    <x v="0"/>
    <n v="586.5017866666667"/>
  </r>
  <r>
    <s v="January"/>
    <d v="2020-01-20T00:00:00"/>
    <s v="Phone"/>
    <x v="0"/>
    <x v="0"/>
    <n v="2500"/>
    <n v="4.2625616099288264"/>
    <s v="elv-r"/>
    <s v="Elvira"/>
    <s v="AC-Cameroon"/>
    <x v="0"/>
    <n v="586.5017866666667"/>
  </r>
  <r>
    <s v="January"/>
    <d v="2020-01-23T00:00:00"/>
    <s v="Phone"/>
    <x v="0"/>
    <x v="0"/>
    <n v="2500"/>
    <n v="4.2625616099288264"/>
    <s v="elv-r"/>
    <s v="Elvira"/>
    <s v="AC-Cameroon"/>
    <x v="0"/>
    <n v="586.5017866666667"/>
  </r>
  <r>
    <s v="January"/>
    <d v="2020-01-23T00:00:00"/>
    <s v="Phone"/>
    <x v="0"/>
    <x v="0"/>
    <n v="2500"/>
    <n v="4.2625616099288264"/>
    <s v="elv-r"/>
    <s v="Elvira"/>
    <s v="AC-Cameroon"/>
    <x v="0"/>
    <n v="586.5017866666667"/>
  </r>
  <r>
    <s v="January"/>
    <d v="2020-01-06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10T00:00:00"/>
    <s v="Local transport"/>
    <x v="1"/>
    <x v="1"/>
    <n v="1900"/>
    <n v="3.2395468235459082"/>
    <s v="elv-r"/>
    <s v="Elvira"/>
    <s v="AC-Cameroon"/>
    <x v="0"/>
    <n v="586.5017866666667"/>
  </r>
  <r>
    <s v="January"/>
    <d v="2020-01-13T00:00:00"/>
    <s v="Local transport"/>
    <x v="1"/>
    <x v="1"/>
    <n v="1200"/>
    <n v="2.0460295727658369"/>
    <s v="elv-r"/>
    <s v="Elvira"/>
    <s v="AC-Cameroon"/>
    <x v="0"/>
    <n v="586.5017866666667"/>
  </r>
  <r>
    <s v="January"/>
    <d v="2020-01-13T00:00:00"/>
    <s v="domain privacy update"/>
    <x v="2"/>
    <x v="2"/>
    <n v="7662.6"/>
    <n v="13.064921836896252"/>
    <s v="elv-r"/>
    <s v="Elvira"/>
    <s v="AC-Cameroon"/>
    <x v="0"/>
    <n v="586.5017866666667"/>
  </r>
  <r>
    <s v="January"/>
    <d v="2020-01-13T00:00:00"/>
    <s v="domain privacy update"/>
    <x v="2"/>
    <x v="2"/>
    <n v="7662.6"/>
    <n v="13.064921836896252"/>
    <s v="elv-r"/>
    <s v="Elvira"/>
    <s v="AC-Cameroon"/>
    <x v="0"/>
    <n v="586.5017866666667"/>
  </r>
  <r>
    <s v="January"/>
    <d v="2020-01-14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15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16T00:00:00"/>
    <s v="Local transport"/>
    <x v="1"/>
    <x v="1"/>
    <n v="1600"/>
    <n v="2.7280394303544488"/>
    <s v="elv-r"/>
    <s v="Elvira"/>
    <s v="AC-Cameroon"/>
    <x v="0"/>
    <n v="586.5017866666667"/>
  </r>
  <r>
    <s v="January"/>
    <d v="2020-01-17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18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20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21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22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23T00:00:00"/>
    <s v="post office rentals"/>
    <x v="1"/>
    <x v="2"/>
    <n v="30000"/>
    <n v="51.15073931914592"/>
    <s v="elv-r"/>
    <s v="Elvira"/>
    <s v="AC-Cameroon"/>
    <x v="0"/>
    <n v="586.5017866666667"/>
  </r>
  <r>
    <s v="January"/>
    <d v="2020-01-23T00:00:00"/>
    <s v="Local transport"/>
    <x v="1"/>
    <x v="1"/>
    <n v="1500"/>
    <n v="2.5575369659572957"/>
    <s v="elv-r"/>
    <s v="Elvira"/>
    <s v="AC-Cameroon"/>
    <x v="0"/>
    <n v="586.5017866666667"/>
  </r>
  <r>
    <s v="January"/>
    <d v="2020-01-24T00:00:00"/>
    <s v="Local transport"/>
    <x v="1"/>
    <x v="1"/>
    <n v="1300"/>
    <n v="2.21653203716299"/>
    <s v="elv-r"/>
    <s v="Elvira"/>
    <s v="AC-Cameroon"/>
    <x v="0"/>
    <n v="586.5017866666667"/>
  </r>
  <r>
    <s v="January"/>
    <d v="2020-01-27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28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29T00:00:00"/>
    <s v="Local transport"/>
    <x v="1"/>
    <x v="1"/>
    <n v="800"/>
    <n v="1.3640197151772244"/>
    <s v="elv-r"/>
    <s v="Elvira"/>
    <s v="AC-Cameroon"/>
    <x v="0"/>
    <n v="586.5017866666667"/>
  </r>
  <r>
    <s v="January"/>
    <d v="2020-01-30T00:00:00"/>
    <s v="Local transport"/>
    <x v="1"/>
    <x v="1"/>
    <n v="1400"/>
    <n v="2.3870345015601431"/>
    <s v="elv-r"/>
    <s v="Elvira"/>
    <s v="AC-Cameroon"/>
    <x v="0"/>
    <n v="586.5017866666667"/>
  </r>
  <r>
    <s v="January"/>
    <d v="2020-01-31T00:00:00"/>
    <s v="Local transport"/>
    <x v="1"/>
    <x v="1"/>
    <n v="1000"/>
    <n v="1.7050246439715306"/>
    <s v="elv-r"/>
    <s v="Elvira"/>
    <s v="AC-Cameroon"/>
    <x v="0"/>
    <n v="586.5017866666667"/>
  </r>
  <r>
    <s v="January"/>
    <d v="2020-01-31T00:00:00"/>
    <s v="Bonus"/>
    <x v="3"/>
    <x v="1"/>
    <n v="300000"/>
    <n v="511.50739319145919"/>
    <s v="elv-r"/>
    <s v="Elvira"/>
    <s v="AC-Cameroon"/>
    <x v="0"/>
    <n v="586.5017866666667"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  <r>
    <m/>
    <m/>
    <m/>
    <x v="4"/>
    <x v="3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8" firstHeaderRow="1" firstDataRow="2" firstDataCol="1" rowPageCount="1" colPageCount="1"/>
  <pivotFields count="12">
    <pivotField showAll="0"/>
    <pivotField showAll="0"/>
    <pivotField showAll="0"/>
    <pivotField axis="axisCol" showAll="0">
      <items count="6">
        <item x="2"/>
        <item x="3"/>
        <item x="0"/>
        <item x="1"/>
        <item x="4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11">
    <format dxfId="23">
      <pivotArea outline="0" collapsedLevelsAreSubtotals="1" fieldPosition="0"/>
    </format>
    <format dxfId="24">
      <pivotArea field="4" type="button" dataOnly="0" labelOnly="1" outline="0" axis="axisRow" fieldPosition="0"/>
    </format>
    <format dxfId="25">
      <pivotArea dataOnly="0" labelOnly="1" fieldPosition="0">
        <references count="1">
          <reference field="4" count="0"/>
        </references>
      </pivotArea>
    </format>
    <format dxfId="26">
      <pivotArea dataOnly="0" labelOnly="1" grandRow="1" outline="0" fieldPosition="0"/>
    </format>
    <format dxfId="27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4">
            <x v="0"/>
            <x v="1"/>
            <x v="2"/>
            <x v="3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39">
      <pivotArea type="all" dataOnly="0" outline="0" fieldPosition="0"/>
    </format>
    <format dxfId="38">
      <pivotArea dataOnly="0" labelOnly="1" fieldPosition="0">
        <references count="1">
          <reference field="11" count="0"/>
        </references>
      </pivotArea>
    </format>
    <format dxfId="37">
      <pivotArea dataOnly="0" labelOnly="1" grandRow="1" outline="0" fieldPosition="0"/>
    </format>
    <format dxfId="36">
      <pivotArea grandCol="1" outline="0" collapsedLevelsAreSubtotals="1" fieldPosition="0"/>
    </format>
    <format dxfId="35">
      <pivotArea dataOnly="0" labelOnly="1" fieldPosition="0">
        <references count="1">
          <reference field="4" count="0"/>
        </references>
      </pivotArea>
    </format>
    <format dxfId="34">
      <pivotArea dataOnly="0" labelOnly="1" fieldPosition="0">
        <references count="1">
          <reference field="4" count="0"/>
        </references>
      </pivotArea>
    </format>
    <format dxfId="33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32">
      <pivotArea dataOnly="0" labelOnly="1" fieldPosition="0">
        <references count="1">
          <reference field="4" count="1">
            <x v="5"/>
          </reference>
        </references>
      </pivotArea>
    </format>
    <format dxfId="31">
      <pivotArea outline="0" collapsedLevelsAreSubtotals="1" fieldPosition="0"/>
    </format>
    <format dxfId="30">
      <pivotArea dataOnly="0" labelOnly="1" fieldPosition="0">
        <references count="1">
          <reference field="11" count="1">
            <x v="6"/>
          </reference>
        </references>
      </pivotArea>
    </format>
    <format dxfId="29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5" sqref="C15"/>
    </sheetView>
  </sheetViews>
  <sheetFormatPr defaultRowHeight="15" x14ac:dyDescent="0.2"/>
  <cols>
    <col min="1" max="1" width="13.19921875" customWidth="1"/>
    <col min="2" max="2" width="11.59765625" customWidth="1"/>
    <col min="3" max="3" width="10.296875" customWidth="1"/>
    <col min="4" max="4" width="11" customWidth="1"/>
    <col min="5" max="5" width="9.796875" customWidth="1"/>
    <col min="6" max="6" width="9.69921875" customWidth="1"/>
    <col min="7" max="7" width="5.69921875" customWidth="1"/>
  </cols>
  <sheetData>
    <row r="1" spans="1:6" ht="30" x14ac:dyDescent="0.2">
      <c r="A1" s="72" t="s">
        <v>10</v>
      </c>
      <c r="B1" s="71" t="s">
        <v>30</v>
      </c>
    </row>
    <row r="3" spans="1:6" ht="45" x14ac:dyDescent="0.2">
      <c r="A3" s="70" t="s">
        <v>38</v>
      </c>
      <c r="B3" s="70" t="s">
        <v>37</v>
      </c>
      <c r="C3" s="68"/>
      <c r="D3" s="68"/>
      <c r="E3" s="68"/>
      <c r="F3" s="69"/>
    </row>
    <row r="4" spans="1:6" ht="30" x14ac:dyDescent="0.2">
      <c r="A4" s="105" t="s">
        <v>35</v>
      </c>
      <c r="B4" s="106" t="s">
        <v>45</v>
      </c>
      <c r="C4" s="106" t="s">
        <v>6</v>
      </c>
      <c r="D4" s="106" t="s">
        <v>41</v>
      </c>
      <c r="E4" s="106" t="s">
        <v>32</v>
      </c>
      <c r="F4" s="106" t="s">
        <v>36</v>
      </c>
    </row>
    <row r="5" spans="1:6" x14ac:dyDescent="0.2">
      <c r="A5" s="107" t="s">
        <v>42</v>
      </c>
      <c r="B5" s="53"/>
      <c r="C5" s="53"/>
      <c r="D5" s="53">
        <v>27500</v>
      </c>
      <c r="E5" s="53"/>
      <c r="F5" s="53">
        <v>27500</v>
      </c>
    </row>
    <row r="6" spans="1:6" x14ac:dyDescent="0.2">
      <c r="A6" s="107" t="s">
        <v>43</v>
      </c>
      <c r="B6" s="53"/>
      <c r="C6" s="53">
        <v>300000</v>
      </c>
      <c r="D6" s="53">
        <v>15000</v>
      </c>
      <c r="E6" s="53">
        <v>18700</v>
      </c>
      <c r="F6" s="53">
        <v>333700</v>
      </c>
    </row>
    <row r="7" spans="1:6" x14ac:dyDescent="0.2">
      <c r="A7" s="107" t="s">
        <v>46</v>
      </c>
      <c r="B7" s="53">
        <v>15325.2</v>
      </c>
      <c r="C7" s="53"/>
      <c r="D7" s="53"/>
      <c r="E7" s="53">
        <v>30000</v>
      </c>
      <c r="F7" s="53">
        <v>45325.2</v>
      </c>
    </row>
    <row r="8" spans="1:6" x14ac:dyDescent="0.2">
      <c r="A8" s="107" t="s">
        <v>36</v>
      </c>
      <c r="B8" s="53">
        <v>15325.2</v>
      </c>
      <c r="C8" s="53">
        <v>300000</v>
      </c>
      <c r="D8" s="53">
        <v>42500</v>
      </c>
      <c r="E8" s="53">
        <v>48700</v>
      </c>
      <c r="F8" s="53">
        <v>406525.2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Q14583"/>
  <sheetViews>
    <sheetView showGridLines="0" topLeftCell="A2" zoomScaleNormal="100" workbookViewId="0">
      <selection activeCell="C19" sqref="C19"/>
    </sheetView>
  </sheetViews>
  <sheetFormatPr defaultColWidth="9" defaultRowHeight="15" customHeight="1" x14ac:dyDescent="0.2"/>
  <cols>
    <col min="1" max="1" width="9.5" style="27" bestFit="1" customWidth="1"/>
    <col min="2" max="2" width="9.19921875" style="80" customWidth="1"/>
    <col min="3" max="3" width="17" style="17" customWidth="1"/>
    <col min="4" max="4" width="14.19921875" style="17" customWidth="1"/>
    <col min="5" max="5" width="10.796875" style="17" customWidth="1"/>
    <col min="6" max="6" width="8.8984375" style="49" customWidth="1"/>
    <col min="7" max="7" width="8.3984375" style="52" customWidth="1"/>
    <col min="8" max="8" width="9.3984375" style="27" customWidth="1"/>
    <col min="9" max="9" width="9.296875" style="27" customWidth="1"/>
    <col min="10" max="10" width="11.69921875" style="27" bestFit="1" customWidth="1"/>
    <col min="11" max="11" width="12.19921875" style="19" customWidth="1"/>
    <col min="12" max="12" width="7.69921875" style="18" customWidth="1"/>
    <col min="13" max="16384" width="9" style="13"/>
  </cols>
  <sheetData>
    <row r="1" spans="1:12" s="20" customFormat="1" ht="21" customHeight="1" x14ac:dyDescent="0.2">
      <c r="A1" s="26"/>
      <c r="B1" s="73"/>
      <c r="C1" s="74"/>
      <c r="D1" s="74"/>
      <c r="E1" s="74"/>
      <c r="F1" s="75"/>
      <c r="G1" s="76"/>
      <c r="H1" s="74"/>
      <c r="I1" s="74"/>
      <c r="J1" s="74"/>
      <c r="K1" s="77"/>
      <c r="L1" s="39"/>
    </row>
    <row r="2" spans="1:12" s="2" customFormat="1" ht="30" customHeight="1" x14ac:dyDescent="0.2">
      <c r="A2" s="28" t="s">
        <v>9</v>
      </c>
      <c r="B2" s="78" t="s">
        <v>4</v>
      </c>
      <c r="C2" s="7" t="s">
        <v>7</v>
      </c>
      <c r="D2" s="7" t="s">
        <v>1</v>
      </c>
      <c r="E2" s="7" t="s">
        <v>0</v>
      </c>
      <c r="F2" s="48" t="s">
        <v>2</v>
      </c>
      <c r="G2" s="50" t="s">
        <v>21</v>
      </c>
      <c r="H2" s="16" t="s">
        <v>5</v>
      </c>
      <c r="I2" s="23" t="s">
        <v>3</v>
      </c>
      <c r="J2" s="1" t="s">
        <v>8</v>
      </c>
      <c r="K2" s="1" t="s">
        <v>10</v>
      </c>
      <c r="L2" s="9" t="s">
        <v>25</v>
      </c>
    </row>
    <row r="3" spans="1:12" s="40" customFormat="1" ht="15.75" customHeight="1" x14ac:dyDescent="0.25">
      <c r="A3" s="41" t="s">
        <v>34</v>
      </c>
      <c r="B3" s="61">
        <v>42374</v>
      </c>
      <c r="C3" s="62" t="s">
        <v>40</v>
      </c>
      <c r="D3" s="63" t="s">
        <v>41</v>
      </c>
      <c r="E3" s="64" t="s">
        <v>42</v>
      </c>
      <c r="F3" s="65">
        <v>10000</v>
      </c>
      <c r="G3" s="51">
        <f>F3/L3</f>
        <v>17.050246439715306</v>
      </c>
      <c r="H3" s="67" t="s">
        <v>33</v>
      </c>
      <c r="I3" s="46" t="s">
        <v>28</v>
      </c>
      <c r="J3" s="43" t="s">
        <v>29</v>
      </c>
      <c r="K3" s="44" t="s">
        <v>30</v>
      </c>
      <c r="L3" s="45">
        <v>586.5017866666667</v>
      </c>
    </row>
    <row r="4" spans="1:12" s="40" customFormat="1" ht="15.75" customHeight="1" x14ac:dyDescent="0.25">
      <c r="A4" s="41" t="s">
        <v>34</v>
      </c>
      <c r="B4" s="61">
        <v>42374</v>
      </c>
      <c r="C4" s="62" t="s">
        <v>40</v>
      </c>
      <c r="D4" s="63" t="s">
        <v>41</v>
      </c>
      <c r="E4" s="64" t="s">
        <v>43</v>
      </c>
      <c r="F4" s="65">
        <v>5000</v>
      </c>
      <c r="G4" s="51">
        <f t="shared" ref="G4:G34" si="0">F4/L4</f>
        <v>8.5251232198576528</v>
      </c>
      <c r="H4" s="67" t="s">
        <v>33</v>
      </c>
      <c r="I4" s="42" t="s">
        <v>28</v>
      </c>
      <c r="J4" s="43" t="s">
        <v>29</v>
      </c>
      <c r="K4" s="44" t="s">
        <v>30</v>
      </c>
      <c r="L4" s="45">
        <v>586.5017866666667</v>
      </c>
    </row>
    <row r="5" spans="1:12" s="40" customFormat="1" ht="15.75" customHeight="1" x14ac:dyDescent="0.25">
      <c r="A5" s="41" t="s">
        <v>34</v>
      </c>
      <c r="B5" s="61">
        <v>42377</v>
      </c>
      <c r="C5" s="62" t="s">
        <v>40</v>
      </c>
      <c r="D5" s="63" t="s">
        <v>41</v>
      </c>
      <c r="E5" s="64" t="s">
        <v>43</v>
      </c>
      <c r="F5" s="65">
        <v>5000</v>
      </c>
      <c r="G5" s="51">
        <f t="shared" si="0"/>
        <v>8.5251232198576528</v>
      </c>
      <c r="H5" s="67" t="s">
        <v>33</v>
      </c>
      <c r="I5" s="47" t="s">
        <v>28</v>
      </c>
      <c r="J5" s="43" t="s">
        <v>29</v>
      </c>
      <c r="K5" s="44" t="s">
        <v>30</v>
      </c>
      <c r="L5" s="45">
        <v>586.5017866666667</v>
      </c>
    </row>
    <row r="6" spans="1:12" s="40" customFormat="1" ht="15.75" customHeight="1" x14ac:dyDescent="0.25">
      <c r="A6" s="41" t="s">
        <v>34</v>
      </c>
      <c r="B6" s="61">
        <v>42381</v>
      </c>
      <c r="C6" s="62" t="s">
        <v>40</v>
      </c>
      <c r="D6" s="63" t="s">
        <v>41</v>
      </c>
      <c r="E6" s="64" t="s">
        <v>42</v>
      </c>
      <c r="F6" s="65">
        <v>2500</v>
      </c>
      <c r="G6" s="51">
        <f t="shared" si="0"/>
        <v>4.2625616099288264</v>
      </c>
      <c r="H6" s="67" t="s">
        <v>33</v>
      </c>
      <c r="I6" s="42" t="s">
        <v>28</v>
      </c>
      <c r="J6" s="43" t="s">
        <v>29</v>
      </c>
      <c r="K6" s="44" t="s">
        <v>30</v>
      </c>
      <c r="L6" s="45">
        <v>586.5017866666667</v>
      </c>
    </row>
    <row r="7" spans="1:12" s="40" customFormat="1" ht="15.75" customHeight="1" x14ac:dyDescent="0.25">
      <c r="A7" s="41" t="s">
        <v>34</v>
      </c>
      <c r="B7" s="61">
        <v>42381</v>
      </c>
      <c r="C7" s="62" t="s">
        <v>40</v>
      </c>
      <c r="D7" s="63" t="s">
        <v>41</v>
      </c>
      <c r="E7" s="64" t="s">
        <v>42</v>
      </c>
      <c r="F7" s="65">
        <v>2500</v>
      </c>
      <c r="G7" s="51">
        <f t="shared" si="0"/>
        <v>4.2625616099288264</v>
      </c>
      <c r="H7" s="67" t="s">
        <v>33</v>
      </c>
      <c r="I7" s="42" t="s">
        <v>28</v>
      </c>
      <c r="J7" s="43" t="s">
        <v>29</v>
      </c>
      <c r="K7" s="44" t="s">
        <v>30</v>
      </c>
      <c r="L7" s="45">
        <v>586.5017866666667</v>
      </c>
    </row>
    <row r="8" spans="1:12" s="40" customFormat="1" ht="15.75" customHeight="1" x14ac:dyDescent="0.25">
      <c r="A8" s="41" t="s">
        <v>34</v>
      </c>
      <c r="B8" s="61">
        <v>42381</v>
      </c>
      <c r="C8" s="62" t="s">
        <v>40</v>
      </c>
      <c r="D8" s="63" t="s">
        <v>41</v>
      </c>
      <c r="E8" s="64" t="s">
        <v>43</v>
      </c>
      <c r="F8" s="65">
        <v>5000</v>
      </c>
      <c r="G8" s="51">
        <f t="shared" si="0"/>
        <v>8.5251232198576528</v>
      </c>
      <c r="H8" s="67" t="s">
        <v>33</v>
      </c>
      <c r="I8" s="42" t="s">
        <v>28</v>
      </c>
      <c r="J8" s="43" t="s">
        <v>29</v>
      </c>
      <c r="K8" s="44" t="s">
        <v>30</v>
      </c>
      <c r="L8" s="45">
        <v>586.5017866666667</v>
      </c>
    </row>
    <row r="9" spans="1:12" s="40" customFormat="1" ht="15.75" customHeight="1" x14ac:dyDescent="0.25">
      <c r="A9" s="41" t="s">
        <v>34</v>
      </c>
      <c r="B9" s="61">
        <v>42388</v>
      </c>
      <c r="C9" s="62" t="s">
        <v>40</v>
      </c>
      <c r="D9" s="63" t="s">
        <v>41</v>
      </c>
      <c r="E9" s="64" t="s">
        <v>42</v>
      </c>
      <c r="F9" s="65">
        <v>5000</v>
      </c>
      <c r="G9" s="51">
        <f t="shared" si="0"/>
        <v>8.5251232198576528</v>
      </c>
      <c r="H9" s="67" t="s">
        <v>33</v>
      </c>
      <c r="I9" s="42" t="s">
        <v>28</v>
      </c>
      <c r="J9" s="43" t="s">
        <v>29</v>
      </c>
      <c r="K9" s="44" t="s">
        <v>30</v>
      </c>
      <c r="L9" s="45">
        <v>586.5017866666667</v>
      </c>
    </row>
    <row r="10" spans="1:12" s="40" customFormat="1" ht="15" customHeight="1" x14ac:dyDescent="0.25">
      <c r="A10" s="41" t="s">
        <v>34</v>
      </c>
      <c r="B10" s="61">
        <v>42388</v>
      </c>
      <c r="C10" s="62" t="s">
        <v>40</v>
      </c>
      <c r="D10" s="63" t="s">
        <v>41</v>
      </c>
      <c r="E10" s="64" t="s">
        <v>42</v>
      </c>
      <c r="F10" s="65">
        <v>2500</v>
      </c>
      <c r="G10" s="51">
        <f t="shared" si="0"/>
        <v>4.2625616099288264</v>
      </c>
      <c r="H10" s="67" t="s">
        <v>33</v>
      </c>
      <c r="I10" s="42" t="s">
        <v>28</v>
      </c>
      <c r="J10" s="43" t="s">
        <v>29</v>
      </c>
      <c r="K10" s="44" t="s">
        <v>30</v>
      </c>
      <c r="L10" s="45">
        <v>586.5017866666667</v>
      </c>
    </row>
    <row r="11" spans="1:12" s="40" customFormat="1" ht="15" customHeight="1" x14ac:dyDescent="0.25">
      <c r="A11" s="41" t="s">
        <v>34</v>
      </c>
      <c r="B11" s="61">
        <v>42391</v>
      </c>
      <c r="C11" s="62" t="s">
        <v>40</v>
      </c>
      <c r="D11" s="63" t="s">
        <v>41</v>
      </c>
      <c r="E11" s="64" t="s">
        <v>42</v>
      </c>
      <c r="F11" s="65">
        <v>2500</v>
      </c>
      <c r="G11" s="51">
        <f t="shared" si="0"/>
        <v>4.2625616099288264</v>
      </c>
      <c r="H11" s="67" t="s">
        <v>33</v>
      </c>
      <c r="I11" s="42" t="s">
        <v>28</v>
      </c>
      <c r="J11" s="43" t="s">
        <v>29</v>
      </c>
      <c r="K11" s="44" t="s">
        <v>30</v>
      </c>
      <c r="L11" s="45">
        <v>586.5017866666667</v>
      </c>
    </row>
    <row r="12" spans="1:12" s="40" customFormat="1" ht="15" customHeight="1" x14ac:dyDescent="0.25">
      <c r="A12" s="41" t="s">
        <v>34</v>
      </c>
      <c r="B12" s="61">
        <v>42391</v>
      </c>
      <c r="C12" s="62" t="s">
        <v>40</v>
      </c>
      <c r="D12" s="63" t="s">
        <v>41</v>
      </c>
      <c r="E12" s="64" t="s">
        <v>42</v>
      </c>
      <c r="F12" s="65">
        <v>2500</v>
      </c>
      <c r="G12" s="51">
        <f t="shared" si="0"/>
        <v>4.2625616099288264</v>
      </c>
      <c r="H12" s="67" t="s">
        <v>33</v>
      </c>
      <c r="I12" s="42" t="s">
        <v>28</v>
      </c>
      <c r="J12" s="43" t="s">
        <v>29</v>
      </c>
      <c r="K12" s="44" t="s">
        <v>30</v>
      </c>
      <c r="L12" s="45">
        <v>586.5017866666667</v>
      </c>
    </row>
    <row r="13" spans="1:12" s="40" customFormat="1" ht="15" customHeight="1" x14ac:dyDescent="0.25">
      <c r="A13" s="41" t="s">
        <v>34</v>
      </c>
      <c r="B13" s="61">
        <v>42374</v>
      </c>
      <c r="C13" s="62" t="s">
        <v>31</v>
      </c>
      <c r="D13" s="63" t="s">
        <v>32</v>
      </c>
      <c r="E13" s="64" t="s">
        <v>43</v>
      </c>
      <c r="F13" s="65">
        <v>800</v>
      </c>
      <c r="G13" s="51">
        <f t="shared" si="0"/>
        <v>1.3640197151772244</v>
      </c>
      <c r="H13" s="67" t="s">
        <v>33</v>
      </c>
      <c r="I13" s="42" t="s">
        <v>28</v>
      </c>
      <c r="J13" s="43" t="s">
        <v>29</v>
      </c>
      <c r="K13" s="44" t="s">
        <v>30</v>
      </c>
      <c r="L13" s="45">
        <v>586.5017866666667</v>
      </c>
    </row>
    <row r="14" spans="1:12" s="40" customFormat="1" ht="15" customHeight="1" x14ac:dyDescent="0.25">
      <c r="A14" s="41" t="s">
        <v>34</v>
      </c>
      <c r="B14" s="61">
        <v>42378</v>
      </c>
      <c r="C14" s="62" t="s">
        <v>31</v>
      </c>
      <c r="D14" s="63" t="s">
        <v>32</v>
      </c>
      <c r="E14" s="64" t="s">
        <v>43</v>
      </c>
      <c r="F14" s="65">
        <v>1900</v>
      </c>
      <c r="G14" s="51">
        <f t="shared" si="0"/>
        <v>3.2395468235459082</v>
      </c>
      <c r="H14" s="67" t="s">
        <v>33</v>
      </c>
      <c r="I14" s="42" t="s">
        <v>28</v>
      </c>
      <c r="J14" s="43" t="s">
        <v>29</v>
      </c>
      <c r="K14" s="44" t="s">
        <v>30</v>
      </c>
      <c r="L14" s="45">
        <v>586.5017866666667</v>
      </c>
    </row>
    <row r="15" spans="1:12" s="40" customFormat="1" ht="15" customHeight="1" x14ac:dyDescent="0.25">
      <c r="A15" s="41" t="s">
        <v>34</v>
      </c>
      <c r="B15" s="61">
        <v>42381</v>
      </c>
      <c r="C15" s="62" t="s">
        <v>31</v>
      </c>
      <c r="D15" s="63" t="s">
        <v>32</v>
      </c>
      <c r="E15" s="64" t="s">
        <v>43</v>
      </c>
      <c r="F15" s="65">
        <v>1200</v>
      </c>
      <c r="G15" s="51">
        <f t="shared" si="0"/>
        <v>2.0460295727658369</v>
      </c>
      <c r="H15" s="67" t="s">
        <v>33</v>
      </c>
      <c r="I15" s="42" t="s">
        <v>28</v>
      </c>
      <c r="J15" s="43" t="s">
        <v>29</v>
      </c>
      <c r="K15" s="44" t="s">
        <v>30</v>
      </c>
      <c r="L15" s="45">
        <v>586.5017866666667</v>
      </c>
    </row>
    <row r="16" spans="1:12" s="40" customFormat="1" ht="15" customHeight="1" x14ac:dyDescent="0.25">
      <c r="A16" s="41" t="s">
        <v>34</v>
      </c>
      <c r="B16" s="61">
        <v>42381</v>
      </c>
      <c r="C16" s="62" t="s">
        <v>44</v>
      </c>
      <c r="D16" s="63" t="s">
        <v>45</v>
      </c>
      <c r="E16" s="64" t="s">
        <v>46</v>
      </c>
      <c r="F16" s="65">
        <v>7662.6</v>
      </c>
      <c r="G16" s="51">
        <f t="shared" si="0"/>
        <v>13.064921836896252</v>
      </c>
      <c r="H16" s="67" t="s">
        <v>33</v>
      </c>
      <c r="I16" s="42" t="s">
        <v>28</v>
      </c>
      <c r="J16" s="43" t="s">
        <v>29</v>
      </c>
      <c r="K16" s="44" t="s">
        <v>30</v>
      </c>
      <c r="L16" s="45">
        <v>586.5017866666667</v>
      </c>
    </row>
    <row r="17" spans="1:537" s="40" customFormat="1" ht="15" customHeight="1" x14ac:dyDescent="0.25">
      <c r="A17" s="41" t="s">
        <v>34</v>
      </c>
      <c r="B17" s="61">
        <v>42381</v>
      </c>
      <c r="C17" s="62" t="s">
        <v>44</v>
      </c>
      <c r="D17" s="63" t="s">
        <v>45</v>
      </c>
      <c r="E17" s="64" t="s">
        <v>46</v>
      </c>
      <c r="F17" s="65">
        <v>7662.6</v>
      </c>
      <c r="G17" s="51">
        <f t="shared" si="0"/>
        <v>13.064921836896252</v>
      </c>
      <c r="H17" s="67" t="s">
        <v>33</v>
      </c>
      <c r="I17" s="42" t="s">
        <v>28</v>
      </c>
      <c r="J17" s="43" t="s">
        <v>29</v>
      </c>
      <c r="K17" s="44" t="s">
        <v>30</v>
      </c>
      <c r="L17" s="45">
        <v>586.5017866666667</v>
      </c>
    </row>
    <row r="18" spans="1:537" s="40" customFormat="1" ht="15" customHeight="1" x14ac:dyDescent="0.25">
      <c r="A18" s="41" t="s">
        <v>34</v>
      </c>
      <c r="B18" s="61">
        <v>42382</v>
      </c>
      <c r="C18" s="62" t="s">
        <v>31</v>
      </c>
      <c r="D18" s="63" t="s">
        <v>32</v>
      </c>
      <c r="E18" s="64" t="s">
        <v>43</v>
      </c>
      <c r="F18" s="65">
        <v>800</v>
      </c>
      <c r="G18" s="51">
        <f t="shared" si="0"/>
        <v>1.3640197151772244</v>
      </c>
      <c r="H18" s="67" t="s">
        <v>33</v>
      </c>
      <c r="I18" s="42" t="s">
        <v>28</v>
      </c>
      <c r="J18" s="43" t="s">
        <v>29</v>
      </c>
      <c r="K18" s="44" t="s">
        <v>30</v>
      </c>
      <c r="L18" s="45">
        <v>586.5017866666667</v>
      </c>
    </row>
    <row r="19" spans="1:537" s="40" customFormat="1" ht="15" customHeight="1" x14ac:dyDescent="0.25">
      <c r="A19" s="41" t="s">
        <v>34</v>
      </c>
      <c r="B19" s="79">
        <v>42383</v>
      </c>
      <c r="C19" s="62" t="s">
        <v>31</v>
      </c>
      <c r="D19" s="63" t="s">
        <v>32</v>
      </c>
      <c r="E19" s="64" t="s">
        <v>43</v>
      </c>
      <c r="F19" s="66">
        <v>800</v>
      </c>
      <c r="G19" s="51">
        <f t="shared" si="0"/>
        <v>1.3640197151772244</v>
      </c>
      <c r="H19" s="67" t="s">
        <v>33</v>
      </c>
      <c r="I19" s="42" t="s">
        <v>28</v>
      </c>
      <c r="J19" s="43" t="s">
        <v>29</v>
      </c>
      <c r="K19" s="44" t="s">
        <v>30</v>
      </c>
      <c r="L19" s="45">
        <v>586.5017866666667</v>
      </c>
    </row>
    <row r="20" spans="1:537" s="40" customFormat="1" ht="15" customHeight="1" x14ac:dyDescent="0.25">
      <c r="A20" s="41" t="s">
        <v>34</v>
      </c>
      <c r="B20" s="79">
        <v>42384</v>
      </c>
      <c r="C20" s="62" t="s">
        <v>31</v>
      </c>
      <c r="D20" s="63" t="s">
        <v>32</v>
      </c>
      <c r="E20" s="64" t="s">
        <v>43</v>
      </c>
      <c r="F20" s="66">
        <v>1600</v>
      </c>
      <c r="G20" s="51">
        <f t="shared" si="0"/>
        <v>2.7280394303544488</v>
      </c>
      <c r="H20" s="67" t="s">
        <v>33</v>
      </c>
      <c r="I20" s="46" t="s">
        <v>28</v>
      </c>
      <c r="J20" s="43" t="s">
        <v>29</v>
      </c>
      <c r="K20" s="44" t="s">
        <v>30</v>
      </c>
      <c r="L20" s="45">
        <v>586.5017866666667</v>
      </c>
    </row>
    <row r="21" spans="1:537" s="40" customFormat="1" ht="15" customHeight="1" x14ac:dyDescent="0.25">
      <c r="A21" s="41" t="s">
        <v>34</v>
      </c>
      <c r="B21" s="79">
        <v>42385</v>
      </c>
      <c r="C21" s="62" t="s">
        <v>31</v>
      </c>
      <c r="D21" s="63" t="s">
        <v>32</v>
      </c>
      <c r="E21" s="64" t="s">
        <v>43</v>
      </c>
      <c r="F21" s="66">
        <v>800</v>
      </c>
      <c r="G21" s="51">
        <f t="shared" si="0"/>
        <v>1.3640197151772244</v>
      </c>
      <c r="H21" s="67" t="s">
        <v>33</v>
      </c>
      <c r="I21" s="42" t="s">
        <v>28</v>
      </c>
      <c r="J21" s="43" t="s">
        <v>29</v>
      </c>
      <c r="K21" s="44" t="s">
        <v>30</v>
      </c>
      <c r="L21" s="45">
        <v>586.5017866666667</v>
      </c>
    </row>
    <row r="22" spans="1:537" s="40" customFormat="1" ht="15" customHeight="1" x14ac:dyDescent="0.25">
      <c r="A22" s="41" t="s">
        <v>34</v>
      </c>
      <c r="B22" s="81">
        <v>42386</v>
      </c>
      <c r="C22" s="82" t="s">
        <v>31</v>
      </c>
      <c r="D22" s="83" t="s">
        <v>32</v>
      </c>
      <c r="E22" s="84" t="s">
        <v>43</v>
      </c>
      <c r="F22" s="85">
        <v>800</v>
      </c>
      <c r="G22" s="86">
        <f t="shared" si="0"/>
        <v>1.3640197151772244</v>
      </c>
      <c r="H22" s="67" t="s">
        <v>33</v>
      </c>
      <c r="I22" s="87" t="s">
        <v>28</v>
      </c>
      <c r="J22" s="88" t="s">
        <v>29</v>
      </c>
      <c r="K22" s="89" t="s">
        <v>30</v>
      </c>
      <c r="L22" s="90">
        <v>586.5017866666667</v>
      </c>
    </row>
    <row r="23" spans="1:537" s="91" customFormat="1" ht="15" customHeight="1" x14ac:dyDescent="0.25">
      <c r="A23" s="41" t="s">
        <v>34</v>
      </c>
      <c r="B23" s="100">
        <v>42388</v>
      </c>
      <c r="C23" s="101" t="s">
        <v>31</v>
      </c>
      <c r="D23" s="101" t="s">
        <v>32</v>
      </c>
      <c r="E23" s="101" t="s">
        <v>43</v>
      </c>
      <c r="F23" s="102">
        <v>800</v>
      </c>
      <c r="G23" s="86">
        <f t="shared" si="0"/>
        <v>1.3640197151772244</v>
      </c>
      <c r="H23" s="67" t="s">
        <v>33</v>
      </c>
      <c r="I23" s="87" t="s">
        <v>28</v>
      </c>
      <c r="J23" s="88" t="s">
        <v>29</v>
      </c>
      <c r="K23" s="89" t="s">
        <v>30</v>
      </c>
      <c r="L23" s="90">
        <v>586.5017866666667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103"/>
    </row>
    <row r="24" spans="1:537" s="99" customFormat="1" ht="15" customHeight="1" x14ac:dyDescent="0.25">
      <c r="A24" s="41" t="s">
        <v>34</v>
      </c>
      <c r="B24" s="100">
        <v>42389</v>
      </c>
      <c r="C24" s="94" t="s">
        <v>31</v>
      </c>
      <c r="D24" s="94" t="s">
        <v>32</v>
      </c>
      <c r="E24" s="94" t="s">
        <v>43</v>
      </c>
      <c r="F24" s="95">
        <v>800</v>
      </c>
      <c r="G24" s="86">
        <f t="shared" si="0"/>
        <v>1.3640197151772244</v>
      </c>
      <c r="H24" s="67" t="s">
        <v>33</v>
      </c>
      <c r="I24" s="87" t="s">
        <v>28</v>
      </c>
      <c r="J24" s="88" t="s">
        <v>29</v>
      </c>
      <c r="K24" s="89" t="s">
        <v>30</v>
      </c>
      <c r="L24" s="90">
        <v>586.5017866666667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104"/>
    </row>
    <row r="25" spans="1:537" s="99" customFormat="1" ht="15" customHeight="1" x14ac:dyDescent="0.25">
      <c r="A25" s="41" t="s">
        <v>34</v>
      </c>
      <c r="B25" s="100">
        <v>42390</v>
      </c>
      <c r="C25" s="94" t="s">
        <v>31</v>
      </c>
      <c r="D25" s="94" t="s">
        <v>32</v>
      </c>
      <c r="E25" s="94" t="s">
        <v>43</v>
      </c>
      <c r="F25" s="95">
        <v>800</v>
      </c>
      <c r="G25" s="86">
        <f t="shared" si="0"/>
        <v>1.3640197151772244</v>
      </c>
      <c r="H25" s="67" t="s">
        <v>33</v>
      </c>
      <c r="I25" s="87" t="s">
        <v>28</v>
      </c>
      <c r="J25" s="88" t="s">
        <v>29</v>
      </c>
      <c r="K25" s="89" t="s">
        <v>30</v>
      </c>
      <c r="L25" s="90">
        <v>586.5017866666667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/>
      <c r="SF25" s="40"/>
      <c r="SG25" s="40"/>
      <c r="SH25" s="40"/>
      <c r="SI25" s="40"/>
      <c r="SJ25" s="40"/>
      <c r="SK25" s="40"/>
      <c r="SL25" s="40"/>
      <c r="SM25" s="40"/>
      <c r="SN25" s="40"/>
      <c r="SO25" s="40"/>
      <c r="SP25" s="40"/>
      <c r="SQ25" s="40"/>
      <c r="SR25" s="40"/>
      <c r="SS25" s="40"/>
      <c r="ST25" s="40"/>
      <c r="SU25" s="40"/>
      <c r="SV25" s="40"/>
      <c r="SW25" s="40"/>
      <c r="SX25" s="40"/>
      <c r="SY25" s="40"/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104"/>
    </row>
    <row r="26" spans="1:537" s="99" customFormat="1" ht="15" customHeight="1" x14ac:dyDescent="0.25">
      <c r="A26" s="41" t="s">
        <v>34</v>
      </c>
      <c r="B26" s="100">
        <v>42391</v>
      </c>
      <c r="C26" s="94" t="s">
        <v>47</v>
      </c>
      <c r="D26" s="94" t="s">
        <v>32</v>
      </c>
      <c r="E26" s="94" t="s">
        <v>46</v>
      </c>
      <c r="F26" s="95">
        <v>30000</v>
      </c>
      <c r="G26" s="86">
        <f t="shared" si="0"/>
        <v>51.15073931914592</v>
      </c>
      <c r="H26" s="67" t="s">
        <v>33</v>
      </c>
      <c r="I26" s="87" t="s">
        <v>28</v>
      </c>
      <c r="J26" s="88" t="s">
        <v>29</v>
      </c>
      <c r="K26" s="89" t="s">
        <v>30</v>
      </c>
      <c r="L26" s="90">
        <v>586.5017866666667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104"/>
    </row>
    <row r="27" spans="1:537" s="99" customFormat="1" ht="15" customHeight="1" x14ac:dyDescent="0.25">
      <c r="A27" s="41" t="s">
        <v>34</v>
      </c>
      <c r="B27" s="100">
        <v>42391</v>
      </c>
      <c r="C27" s="94" t="s">
        <v>31</v>
      </c>
      <c r="D27" s="94" t="s">
        <v>32</v>
      </c>
      <c r="E27" s="94" t="s">
        <v>43</v>
      </c>
      <c r="F27" s="95">
        <v>1500</v>
      </c>
      <c r="G27" s="86">
        <f t="shared" si="0"/>
        <v>2.5575369659572957</v>
      </c>
      <c r="H27" s="67" t="s">
        <v>33</v>
      </c>
      <c r="I27" s="87" t="s">
        <v>28</v>
      </c>
      <c r="J27" s="88" t="s">
        <v>29</v>
      </c>
      <c r="K27" s="89" t="s">
        <v>30</v>
      </c>
      <c r="L27" s="90">
        <v>586.5017866666667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104"/>
    </row>
    <row r="28" spans="1:537" s="99" customFormat="1" ht="15" customHeight="1" x14ac:dyDescent="0.25">
      <c r="A28" s="41" t="s">
        <v>34</v>
      </c>
      <c r="B28" s="100">
        <v>42392</v>
      </c>
      <c r="C28" s="94" t="s">
        <v>31</v>
      </c>
      <c r="D28" s="94" t="s">
        <v>32</v>
      </c>
      <c r="E28" s="94" t="s">
        <v>43</v>
      </c>
      <c r="F28" s="95">
        <v>1300</v>
      </c>
      <c r="G28" s="86">
        <f t="shared" si="0"/>
        <v>2.21653203716299</v>
      </c>
      <c r="H28" s="67" t="s">
        <v>33</v>
      </c>
      <c r="I28" s="87" t="s">
        <v>28</v>
      </c>
      <c r="J28" s="88" t="s">
        <v>29</v>
      </c>
      <c r="K28" s="89" t="s">
        <v>30</v>
      </c>
      <c r="L28" s="90">
        <v>586.5017866666667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104"/>
    </row>
    <row r="29" spans="1:537" s="99" customFormat="1" ht="15" customHeight="1" x14ac:dyDescent="0.25">
      <c r="A29" s="41" t="s">
        <v>34</v>
      </c>
      <c r="B29" s="100">
        <v>42395</v>
      </c>
      <c r="C29" s="94" t="s">
        <v>31</v>
      </c>
      <c r="D29" s="94" t="s">
        <v>32</v>
      </c>
      <c r="E29" s="94" t="s">
        <v>43</v>
      </c>
      <c r="F29" s="95">
        <v>800</v>
      </c>
      <c r="G29" s="86">
        <f t="shared" si="0"/>
        <v>1.3640197151772244</v>
      </c>
      <c r="H29" s="67" t="s">
        <v>33</v>
      </c>
      <c r="I29" s="87" t="s">
        <v>28</v>
      </c>
      <c r="J29" s="88" t="s">
        <v>29</v>
      </c>
      <c r="K29" s="89" t="s">
        <v>30</v>
      </c>
      <c r="L29" s="90">
        <v>586.5017866666667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104"/>
    </row>
    <row r="30" spans="1:537" s="99" customFormat="1" ht="15" customHeight="1" x14ac:dyDescent="0.25">
      <c r="A30" s="41" t="s">
        <v>34</v>
      </c>
      <c r="B30" s="100">
        <v>42396</v>
      </c>
      <c r="C30" s="94" t="s">
        <v>31</v>
      </c>
      <c r="D30" s="94" t="s">
        <v>32</v>
      </c>
      <c r="E30" s="94" t="s">
        <v>43</v>
      </c>
      <c r="F30" s="95">
        <v>800</v>
      </c>
      <c r="G30" s="86">
        <f t="shared" si="0"/>
        <v>1.3640197151772244</v>
      </c>
      <c r="H30" s="67" t="s">
        <v>33</v>
      </c>
      <c r="I30" s="87" t="s">
        <v>28</v>
      </c>
      <c r="J30" s="88" t="s">
        <v>29</v>
      </c>
      <c r="K30" s="89" t="s">
        <v>30</v>
      </c>
      <c r="L30" s="90">
        <v>586.5017866666667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  <c r="SB30" s="40"/>
      <c r="SC30" s="40"/>
      <c r="SD30" s="40"/>
      <c r="SE30" s="40"/>
      <c r="SF30" s="40"/>
      <c r="SG30" s="40"/>
      <c r="SH30" s="40"/>
      <c r="SI30" s="40"/>
      <c r="SJ30" s="40"/>
      <c r="SK30" s="40"/>
      <c r="SL30" s="40"/>
      <c r="SM30" s="40"/>
      <c r="SN30" s="40"/>
      <c r="SO30" s="40"/>
      <c r="SP30" s="40"/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/>
      <c r="TF30" s="40"/>
      <c r="TG30" s="40"/>
      <c r="TH30" s="40"/>
      <c r="TI30" s="40"/>
      <c r="TJ30" s="40"/>
      <c r="TK30" s="40"/>
      <c r="TL30" s="40"/>
      <c r="TM30" s="40"/>
      <c r="TN30" s="40"/>
      <c r="TO30" s="40"/>
      <c r="TP30" s="40"/>
      <c r="TQ30" s="104"/>
    </row>
    <row r="31" spans="1:537" s="99" customFormat="1" ht="15" customHeight="1" x14ac:dyDescent="0.25">
      <c r="A31" s="41" t="s">
        <v>34</v>
      </c>
      <c r="B31" s="100">
        <v>42397</v>
      </c>
      <c r="C31" s="94" t="s">
        <v>31</v>
      </c>
      <c r="D31" s="94" t="s">
        <v>32</v>
      </c>
      <c r="E31" s="94" t="s">
        <v>43</v>
      </c>
      <c r="F31" s="95">
        <v>800</v>
      </c>
      <c r="G31" s="86">
        <f t="shared" si="0"/>
        <v>1.3640197151772244</v>
      </c>
      <c r="H31" s="67" t="s">
        <v>33</v>
      </c>
      <c r="I31" s="87" t="s">
        <v>28</v>
      </c>
      <c r="J31" s="88" t="s">
        <v>29</v>
      </c>
      <c r="K31" s="89" t="s">
        <v>30</v>
      </c>
      <c r="L31" s="90">
        <v>586.5017866666667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/>
      <c r="SF31" s="40"/>
      <c r="SG31" s="40"/>
      <c r="SH31" s="40"/>
      <c r="SI31" s="40"/>
      <c r="SJ31" s="40"/>
      <c r="SK31" s="40"/>
      <c r="SL31" s="40"/>
      <c r="SM31" s="40"/>
      <c r="SN31" s="40"/>
      <c r="SO31" s="40"/>
      <c r="SP31" s="40"/>
      <c r="SQ31" s="40"/>
      <c r="SR31" s="40"/>
      <c r="SS31" s="40"/>
      <c r="ST31" s="40"/>
      <c r="SU31" s="40"/>
      <c r="SV31" s="40"/>
      <c r="SW31" s="40"/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104"/>
    </row>
    <row r="32" spans="1:537" s="99" customFormat="1" ht="15" customHeight="1" x14ac:dyDescent="0.25">
      <c r="A32" s="41" t="s">
        <v>34</v>
      </c>
      <c r="B32" s="100">
        <v>42398</v>
      </c>
      <c r="C32" s="94" t="s">
        <v>31</v>
      </c>
      <c r="D32" s="94" t="s">
        <v>32</v>
      </c>
      <c r="E32" s="94" t="s">
        <v>43</v>
      </c>
      <c r="F32" s="95">
        <v>1400</v>
      </c>
      <c r="G32" s="86">
        <f t="shared" si="0"/>
        <v>2.3870345015601431</v>
      </c>
      <c r="H32" s="67" t="s">
        <v>33</v>
      </c>
      <c r="I32" s="87" t="s">
        <v>28</v>
      </c>
      <c r="J32" s="88" t="s">
        <v>29</v>
      </c>
      <c r="K32" s="89" t="s">
        <v>30</v>
      </c>
      <c r="L32" s="90">
        <v>586.5017866666667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/>
      <c r="QW32" s="40"/>
      <c r="QX32" s="40"/>
      <c r="QY32" s="40"/>
      <c r="QZ32" s="40"/>
      <c r="RA32" s="40"/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/>
      <c r="RZ32" s="40"/>
      <c r="SA32" s="40"/>
      <c r="SB32" s="40"/>
      <c r="SC32" s="40"/>
      <c r="SD32" s="40"/>
      <c r="SE32" s="40"/>
      <c r="SF32" s="40"/>
      <c r="SG32" s="40"/>
      <c r="SH32" s="40"/>
      <c r="SI32" s="40"/>
      <c r="SJ32" s="40"/>
      <c r="SK32" s="40"/>
      <c r="SL32" s="40"/>
      <c r="SM32" s="40"/>
      <c r="SN32" s="40"/>
      <c r="SO32" s="40"/>
      <c r="SP32" s="40"/>
      <c r="SQ32" s="40"/>
      <c r="SR32" s="40"/>
      <c r="SS32" s="40"/>
      <c r="ST32" s="40"/>
      <c r="SU32" s="40"/>
      <c r="SV32" s="40"/>
      <c r="SW32" s="40"/>
      <c r="SX32" s="40"/>
      <c r="SY32" s="40"/>
      <c r="SZ32" s="40"/>
      <c r="TA32" s="40"/>
      <c r="TB32" s="40"/>
      <c r="TC32" s="40"/>
      <c r="TD32" s="40"/>
      <c r="TE32" s="40"/>
      <c r="TF32" s="40"/>
      <c r="TG32" s="40"/>
      <c r="TH32" s="40"/>
      <c r="TI32" s="40"/>
      <c r="TJ32" s="40"/>
      <c r="TK32" s="40"/>
      <c r="TL32" s="40"/>
      <c r="TM32" s="40"/>
      <c r="TN32" s="40"/>
      <c r="TO32" s="40"/>
      <c r="TP32" s="40"/>
      <c r="TQ32" s="104"/>
    </row>
    <row r="33" spans="1:537" s="99" customFormat="1" ht="15" customHeight="1" x14ac:dyDescent="0.25">
      <c r="A33" s="41" t="s">
        <v>34</v>
      </c>
      <c r="B33" s="100">
        <v>42399</v>
      </c>
      <c r="C33" s="94" t="s">
        <v>31</v>
      </c>
      <c r="D33" s="94" t="s">
        <v>32</v>
      </c>
      <c r="E33" s="94" t="s">
        <v>43</v>
      </c>
      <c r="F33" s="95">
        <v>1000</v>
      </c>
      <c r="G33" s="86">
        <f t="shared" si="0"/>
        <v>1.7050246439715306</v>
      </c>
      <c r="H33" s="67" t="s">
        <v>33</v>
      </c>
      <c r="I33" s="87" t="s">
        <v>28</v>
      </c>
      <c r="J33" s="88" t="s">
        <v>29</v>
      </c>
      <c r="K33" s="89" t="s">
        <v>30</v>
      </c>
      <c r="L33" s="90">
        <v>586.5017866666667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104"/>
    </row>
    <row r="34" spans="1:537" s="99" customFormat="1" ht="15" customHeight="1" x14ac:dyDescent="0.25">
      <c r="A34" s="41" t="s">
        <v>34</v>
      </c>
      <c r="B34" s="100">
        <v>42399</v>
      </c>
      <c r="C34" s="94" t="s">
        <v>27</v>
      </c>
      <c r="D34" s="94" t="s">
        <v>6</v>
      </c>
      <c r="E34" s="94" t="s">
        <v>43</v>
      </c>
      <c r="F34" s="95">
        <v>300000</v>
      </c>
      <c r="G34" s="86">
        <f t="shared" si="0"/>
        <v>511.50739319145919</v>
      </c>
      <c r="H34" s="67" t="s">
        <v>33</v>
      </c>
      <c r="I34" s="87" t="s">
        <v>28</v>
      </c>
      <c r="J34" s="88" t="s">
        <v>29</v>
      </c>
      <c r="K34" s="89" t="s">
        <v>30</v>
      </c>
      <c r="L34" s="90">
        <v>586.5017866666667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104"/>
    </row>
    <row r="35" spans="1:537" s="99" customFormat="1" ht="15" customHeight="1" x14ac:dyDescent="0.2">
      <c r="A35" s="92"/>
      <c r="B35" s="93"/>
      <c r="C35" s="94"/>
      <c r="D35" s="94"/>
      <c r="E35" s="94"/>
      <c r="F35" s="95"/>
      <c r="G35" s="96"/>
      <c r="H35" s="92"/>
      <c r="I35" s="92"/>
      <c r="J35" s="92"/>
      <c r="K35" s="97"/>
      <c r="L35" s="98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/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/>
      <c r="MD35" s="40"/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0"/>
      <c r="OG35" s="40"/>
      <c r="OH35" s="40"/>
      <c r="OI35" s="40"/>
      <c r="OJ35" s="40"/>
      <c r="OK35" s="40"/>
      <c r="OL35" s="40"/>
      <c r="OM35" s="40"/>
      <c r="ON35" s="40"/>
      <c r="OO35" s="40"/>
      <c r="OP35" s="40"/>
      <c r="OQ35" s="40"/>
      <c r="OR35" s="40"/>
      <c r="OS35" s="40"/>
      <c r="OT35" s="40"/>
      <c r="OU35" s="40"/>
      <c r="OV35" s="40"/>
      <c r="OW35" s="40"/>
      <c r="OX35" s="40"/>
      <c r="OY35" s="40"/>
      <c r="OZ35" s="40"/>
      <c r="PA35" s="40"/>
      <c r="PB35" s="40"/>
      <c r="PC35" s="40"/>
      <c r="PD35" s="40"/>
      <c r="PE35" s="40"/>
      <c r="PF35" s="40"/>
      <c r="PG35" s="40"/>
      <c r="PH35" s="40"/>
      <c r="PI35" s="40"/>
      <c r="PJ35" s="40"/>
      <c r="PK35" s="40"/>
      <c r="PL35" s="40"/>
      <c r="PM35" s="40"/>
      <c r="PN35" s="40"/>
      <c r="PO35" s="40"/>
      <c r="PP35" s="40"/>
      <c r="PQ35" s="40"/>
      <c r="PR35" s="40"/>
      <c r="PS35" s="40"/>
      <c r="PT35" s="40"/>
      <c r="PU35" s="40"/>
      <c r="PV35" s="40"/>
      <c r="PW35" s="40"/>
      <c r="PX35" s="40"/>
      <c r="PY35" s="40"/>
      <c r="PZ35" s="40"/>
      <c r="QA35" s="40"/>
      <c r="QB35" s="40"/>
      <c r="QC35" s="40"/>
      <c r="QD35" s="40"/>
      <c r="QE35" s="40"/>
      <c r="QF35" s="40"/>
      <c r="QG35" s="40"/>
      <c r="QH35" s="40"/>
      <c r="QI35" s="40"/>
      <c r="QJ35" s="40"/>
      <c r="QK35" s="40"/>
      <c r="QL35" s="40"/>
      <c r="QM35" s="40"/>
      <c r="QN35" s="40"/>
      <c r="QO35" s="40"/>
      <c r="QP35" s="40"/>
      <c r="QQ35" s="40"/>
      <c r="QR35" s="40"/>
      <c r="QS35" s="40"/>
      <c r="QT35" s="40"/>
      <c r="QU35" s="40"/>
      <c r="QV35" s="40"/>
      <c r="QW35" s="40"/>
      <c r="QX35" s="40"/>
      <c r="QY35" s="40"/>
      <c r="QZ35" s="40"/>
      <c r="RA35" s="40"/>
      <c r="RB35" s="40"/>
      <c r="RC35" s="40"/>
      <c r="RD35" s="40"/>
      <c r="RE35" s="40"/>
      <c r="RF35" s="40"/>
      <c r="RG35" s="40"/>
      <c r="RH35" s="40"/>
      <c r="RI35" s="40"/>
      <c r="RJ35" s="40"/>
      <c r="RK35" s="40"/>
      <c r="RL35" s="40"/>
      <c r="RM35" s="40"/>
      <c r="RN35" s="40"/>
      <c r="RO35" s="40"/>
      <c r="RP35" s="40"/>
      <c r="RQ35" s="40"/>
      <c r="RR35" s="40"/>
      <c r="RS35" s="40"/>
      <c r="RT35" s="40"/>
      <c r="RU35" s="40"/>
      <c r="RV35" s="40"/>
      <c r="RW35" s="40"/>
      <c r="RX35" s="40"/>
      <c r="RY35" s="40"/>
      <c r="RZ35" s="40"/>
      <c r="SA35" s="40"/>
      <c r="SB35" s="40"/>
      <c r="SC35" s="40"/>
      <c r="SD35" s="40"/>
      <c r="SE35" s="40"/>
      <c r="SF35" s="40"/>
      <c r="SG35" s="40"/>
      <c r="SH35" s="40"/>
      <c r="SI35" s="40"/>
      <c r="SJ35" s="40"/>
      <c r="SK35" s="40"/>
      <c r="SL35" s="40"/>
      <c r="SM35" s="40"/>
      <c r="SN35" s="40"/>
      <c r="SO35" s="40"/>
      <c r="SP35" s="40"/>
      <c r="SQ35" s="40"/>
      <c r="SR35" s="40"/>
      <c r="SS35" s="40"/>
      <c r="ST35" s="40"/>
      <c r="SU35" s="40"/>
      <c r="SV35" s="40"/>
      <c r="SW35" s="40"/>
      <c r="SX35" s="40"/>
      <c r="SY35" s="40"/>
      <c r="SZ35" s="40"/>
      <c r="TA35" s="40"/>
      <c r="TB35" s="40"/>
      <c r="TC35" s="40"/>
      <c r="TD35" s="40"/>
      <c r="TE35" s="40"/>
      <c r="TF35" s="40"/>
      <c r="TG35" s="40"/>
      <c r="TH35" s="40"/>
      <c r="TI35" s="40"/>
      <c r="TJ35" s="40"/>
      <c r="TK35" s="40"/>
      <c r="TL35" s="40"/>
      <c r="TM35" s="40"/>
      <c r="TN35" s="40"/>
      <c r="TO35" s="40"/>
      <c r="TP35" s="40"/>
      <c r="TQ35" s="104"/>
    </row>
    <row r="14583" spans="1:12" ht="15" customHeight="1" x14ac:dyDescent="0.2">
      <c r="A14583" s="13"/>
      <c r="B14583" s="27"/>
      <c r="C14583" s="13"/>
      <c r="D14583" s="13"/>
      <c r="E14583" s="13"/>
      <c r="G14583" s="27"/>
      <c r="H14583" s="13"/>
      <c r="I14583" s="13"/>
      <c r="J14583" s="13"/>
      <c r="K14583" s="13"/>
      <c r="L14583" s="13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tabSelected="1" topLeftCell="A14" zoomScaleNormal="100" workbookViewId="0">
      <selection activeCell="C31" sqref="C31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11</v>
      </c>
      <c r="B3" s="29" t="s">
        <v>24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23</v>
      </c>
      <c r="B4" s="32" t="s">
        <v>26</v>
      </c>
      <c r="C4" s="34" t="s">
        <v>22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26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22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39</v>
      </c>
      <c r="B19" s="4" t="s">
        <v>12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18</v>
      </c>
      <c r="I19" s="4" t="s">
        <v>19</v>
      </c>
      <c r="J19" s="5"/>
      <c r="K19"/>
      <c r="L19"/>
      <c r="M19"/>
      <c r="N19"/>
      <c r="O19"/>
      <c r="P19"/>
      <c r="Q19"/>
    </row>
    <row r="20" spans="1:17" x14ac:dyDescent="0.2">
      <c r="A20" s="54" t="s">
        <v>20</v>
      </c>
      <c r="B20" s="55">
        <v>-6229743</v>
      </c>
      <c r="C20" s="55">
        <f>B20/J21</f>
        <v>-10621.865340609134</v>
      </c>
      <c r="D20" s="56">
        <f>SUM(D21:D32)</f>
        <v>0</v>
      </c>
      <c r="E20" s="55">
        <f>SUM(E21:E32)</f>
        <v>0</v>
      </c>
      <c r="F20" s="55">
        <f>SUM(F21:F32)</f>
        <v>372500</v>
      </c>
      <c r="G20" s="55">
        <f>SUM(G21:G32)</f>
        <v>635.12167987939517</v>
      </c>
      <c r="H20" s="55">
        <f>+D20-F20+B20</f>
        <v>-6602243</v>
      </c>
      <c r="I20" s="55">
        <f>+E20-G20+C20</f>
        <v>-11256.98702048853</v>
      </c>
      <c r="J20" s="5"/>
    </row>
    <row r="21" spans="1:17" x14ac:dyDescent="0.2">
      <c r="A21" s="57" t="s">
        <v>48</v>
      </c>
      <c r="B21" s="58"/>
      <c r="C21" s="58"/>
      <c r="D21" s="59"/>
      <c r="E21" s="58"/>
      <c r="F21" s="58">
        <v>372500</v>
      </c>
      <c r="G21" s="58">
        <f>F21/J21</f>
        <v>635.12167987939517</v>
      </c>
      <c r="H21" s="58">
        <f>B20+D21-F21</f>
        <v>-6602243</v>
      </c>
      <c r="I21" s="58">
        <f>C20+E21-G21</f>
        <v>-11256.98702048853</v>
      </c>
      <c r="J21" s="5">
        <v>586.5017866666667</v>
      </c>
    </row>
    <row r="22" spans="1:17" x14ac:dyDescent="0.2">
      <c r="A22" s="57"/>
      <c r="B22" s="60"/>
      <c r="C22" s="60"/>
      <c r="D22" s="59"/>
      <c r="E22" s="58"/>
      <c r="F22" s="58"/>
      <c r="G22" s="58">
        <f>F22/J21</f>
        <v>0</v>
      </c>
      <c r="H22" s="58">
        <f>H21+D22-F22</f>
        <v>-6602243</v>
      </c>
      <c r="I22" s="58">
        <f>I21+E22-G22</f>
        <v>-11256.98702048853</v>
      </c>
      <c r="J22" s="5"/>
    </row>
    <row r="23" spans="1:17" x14ac:dyDescent="0.2">
      <c r="A23" s="6"/>
      <c r="B23" s="8"/>
      <c r="C23" s="8"/>
      <c r="D23" s="14"/>
      <c r="E23" s="14"/>
      <c r="F23" s="8"/>
      <c r="G23" s="14"/>
      <c r="H23" s="14"/>
      <c r="I23" s="14"/>
      <c r="J23" s="5"/>
    </row>
    <row r="24" spans="1:17" x14ac:dyDescent="0.2">
      <c r="A24" s="21"/>
      <c r="B24" s="24"/>
      <c r="C24" s="24"/>
      <c r="D24" s="24"/>
      <c r="E24" s="22"/>
      <c r="F24" s="24"/>
      <c r="G24" s="22"/>
      <c r="H24" s="25"/>
      <c r="I24" s="22"/>
      <c r="J24" s="5"/>
    </row>
    <row r="25" spans="1:17" x14ac:dyDescent="0.2">
      <c r="A25" s="10"/>
      <c r="B25" s="10"/>
      <c r="C25" s="10"/>
      <c r="D25" s="10"/>
      <c r="E25" s="11"/>
      <c r="F25" s="10"/>
      <c r="G25" s="11"/>
      <c r="H25" s="12"/>
      <c r="I25" s="11"/>
      <c r="J25" s="5"/>
    </row>
    <row r="27" spans="1:17" x14ac:dyDescent="0.2">
      <c r="F27" s="15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Analysis January 2020</vt:lpstr>
      <vt:lpstr>Data January 2019</vt:lpstr>
      <vt:lpstr>Donors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2020-03-02T11:53:22Z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