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0" windowWidth="20490" windowHeight="7620" tabRatio="851" activeTab="2"/>
  </bookViews>
  <sheets>
    <sheet name="Data Analysis January 2019" sheetId="27" r:id="rId1"/>
    <sheet name="Data January 2019" sheetId="24" r:id="rId2"/>
    <sheet name="Donors summary" sheetId="15" r:id="rId3"/>
  </sheets>
  <definedNames>
    <definedName name="_xlnm._FilterDatabase" localSheetId="1" hidden="1">'Data January 2019'!$A$2:$L$22</definedName>
  </definedNames>
  <calcPr calcId="162913" concurrentCalc="0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20" i="15" l="1"/>
  <c r="G21" i="15"/>
  <c r="I21" i="15"/>
  <c r="G22" i="15"/>
  <c r="I22" i="15"/>
  <c r="H21" i="15"/>
  <c r="H22" i="15"/>
  <c r="E20" i="15"/>
  <c r="G20" i="15"/>
  <c r="I20" i="15"/>
  <c r="D20" i="15"/>
  <c r="F20" i="15"/>
  <c r="H20" i="15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sharedStrings.xml><?xml version="1.0" encoding="utf-8"?>
<sst xmlns="http://schemas.openxmlformats.org/spreadsheetml/2006/main" count="218" uniqueCount="59">
  <si>
    <t>Departments</t>
  </si>
  <si>
    <t>Type of Expenses</t>
  </si>
  <si>
    <t>Used FCFA</t>
  </si>
  <si>
    <t>Users</t>
  </si>
  <si>
    <t>Date</t>
  </si>
  <si>
    <t>Receipt no.</t>
  </si>
  <si>
    <t>Personnel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</si>
  <si>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</si>
  <si>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</si>
  <si>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</si>
  <si>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</si>
  <si>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</si>
  <si>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</si>
  <si>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</si>
  <si>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</si>
  <si>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</si>
  <si>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</si>
  <si>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</si>
  <si>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</si>
  <si>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</si>
  <si>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</si>
  <si>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</si>
  <si>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Total général</t>
  </si>
  <si>
    <t>Étiquettes de lignes</t>
  </si>
  <si>
    <t>Étiquettes de colonnes</t>
  </si>
  <si>
    <t xml:space="preserve">US $ </t>
  </si>
  <si>
    <t>(vide)</t>
  </si>
  <si>
    <t>Bonus</t>
  </si>
  <si>
    <t>Elvira</t>
  </si>
  <si>
    <t>AC-Cameroon</t>
  </si>
  <si>
    <t>NEU Foundation</t>
  </si>
  <si>
    <t>Local transport</t>
  </si>
  <si>
    <t>Transport</t>
  </si>
  <si>
    <t>elv-r</t>
  </si>
  <si>
    <t>January</t>
  </si>
  <si>
    <t>Row Labels</t>
  </si>
  <si>
    <t>Grand Total</t>
  </si>
  <si>
    <t>Column Labels</t>
  </si>
  <si>
    <t>(All)</t>
  </si>
  <si>
    <t>Sum of Used FCFA</t>
  </si>
  <si>
    <t>Donors 2018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</si>
  <si>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</si>
  <si>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</si>
  <si>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</si>
  <si>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</si>
  <si>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</si>
  <si>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</si>
  <si>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</si>
  <si>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</si>
  <si>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</si>
  <si>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</si>
  <si>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</si>
  <si>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</si>
  <si>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</si>
  <si>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</si>
  <si>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</si>
  <si>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</si>
  <si>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</si>
  <si>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January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</si>
</sst>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1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92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3" fontId="14" fillId="0" borderId="10" xfId="0" applyNumberFormat="1" applyFont="1" applyBorder="1" applyAlignment="1">
      <alignment vertical="top" wrapText="1"/>
    </xf>
    <xf numFmtId="3" fontId="14" fillId="0" borderId="12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15" fillId="8" borderId="0" xfId="0" applyFont="1" applyFill="1" applyBorder="1" applyAlignment="1">
      <alignment vertical="top" wrapText="1"/>
    </xf>
    <xf numFmtId="1" fontId="16" fillId="0" borderId="9" xfId="0" applyNumberFormat="1" applyFont="1" applyFill="1" applyBorder="1" applyAlignment="1">
      <alignment horizontal="left"/>
    </xf>
    <xf numFmtId="0" fontId="4" fillId="9" borderId="9" xfId="0" applyNumberFormat="1" applyFont="1" applyFill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left"/>
    </xf>
    <xf numFmtId="1" fontId="15" fillId="0" borderId="9" xfId="0" applyNumberFormat="1" applyFont="1" applyFill="1" applyBorder="1" applyAlignment="1">
      <alignment horizontal="left"/>
    </xf>
    <xf numFmtId="0" fontId="4" fillId="10" borderId="0" xfId="0" applyNumberFormat="1" applyFont="1" applyFill="1" applyBorder="1" applyAlignment="1">
      <alignment horizontal="left" vertical="center"/>
    </xf>
    <xf numFmtId="167" fontId="4" fillId="10" borderId="0" xfId="0" applyNumberFormat="1" applyFont="1" applyFill="1" applyBorder="1" applyAlignment="1">
      <alignment horizontal="right" vertical="center"/>
    </xf>
    <xf numFmtId="49" fontId="4" fillId="10" borderId="0" xfId="0" applyNumberFormat="1" applyFont="1" applyFill="1" applyBorder="1" applyAlignment="1">
      <alignment horizontal="left" vertical="center"/>
    </xf>
    <xf numFmtId="0" fontId="4" fillId="10" borderId="0" xfId="0" applyNumberFormat="1" applyFont="1" applyFill="1" applyBorder="1" applyAlignment="1">
      <alignment horizontal="left" vertical="center" wrapText="1"/>
    </xf>
    <xf numFmtId="0" fontId="4" fillId="10" borderId="0" xfId="0" applyNumberFormat="1" applyFont="1" applyFill="1" applyBorder="1" applyAlignment="1">
      <alignment horizontal="right" vertical="center"/>
    </xf>
    <xf numFmtId="0" fontId="4" fillId="10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10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9" borderId="9" xfId="0" applyNumberFormat="1" applyFont="1" applyFill="1" applyBorder="1" applyAlignment="1">
      <alignment horizontal="left"/>
    </xf>
    <xf numFmtId="169" fontId="4" fillId="10" borderId="0" xfId="0" applyNumberFormat="1" applyFont="1" applyFill="1" applyBorder="1" applyAlignment="1">
      <alignment horizontal="left" vertical="center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center" wrapText="1"/>
    </xf>
    <xf numFmtId="3" fontId="8" fillId="6" borderId="9" xfId="0" applyNumberFormat="1" applyFont="1" applyFill="1" applyBorder="1" applyAlignment="1">
      <alignment vertical="center" wrapText="1"/>
    </xf>
    <xf numFmtId="3" fontId="18" fillId="6" borderId="9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9" fillId="0" borderId="16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 wrapText="1"/>
    </xf>
    <xf numFmtId="3" fontId="19" fillId="5" borderId="12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3" fontId="19" fillId="0" borderId="12" xfId="0" applyNumberFormat="1" applyFont="1" applyBorder="1" applyAlignment="1">
      <alignment horizontal="left" vertical="top" wrapText="1"/>
    </xf>
    <xf numFmtId="1" fontId="15" fillId="0" borderId="15" xfId="0" applyNumberFormat="1" applyFont="1" applyFill="1" applyBorder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7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pivotButton="1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</font>
    </dxf>
    <dxf>
      <font>
        <b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0"/>
      <tableStyleElement type="header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22</xdr:row>
      <xdr:rowOff>0</xdr:rowOff>
    </xdr:from>
    <xdr:to>
      <xdr:col>6</xdr:col>
      <xdr:colOff>4461</xdr:colOff>
      <xdr:row>23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22</xdr:row>
      <xdr:rowOff>0</xdr:rowOff>
    </xdr:from>
    <xdr:to>
      <xdr:col>6</xdr:col>
      <xdr:colOff>4461</xdr:colOff>
      <xdr:row>23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22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_Online_Financial%20Reports%202018\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055.689184722221" createdVersion="6" refreshedVersion="6" minRefreshableVersion="3" recordCount="14582">
  <cacheSource type="worksheet">
    <worksheetSource ref="A2:L1048576" sheet="Data January 2019"/>
  </cacheSource>
  <cacheFields count="12">
    <cacheField name="Month" numFmtId="0">
      <sharedItems containsBlank="1"/>
    </cacheField>
    <cacheField name="Date" numFmtId="0">
      <sharedItems containsDate="1" containsBlank="1" containsMixedTypes="1" minDate="2019-11-01T00:00:00" maxDate="2019-12-02T00:00:00"/>
    </cacheField>
    <cacheField name="Details" numFmtId="0">
      <sharedItems containsBlank="1"/>
    </cacheField>
    <cacheField name="Type of Expenses" numFmtId="0">
      <sharedItems containsBlank="1" count="3">
        <s v="Transport"/>
        <s v="Personnel"/>
        <m/>
      </sharedItems>
    </cacheField>
    <cacheField name="Departments" numFmtId="0">
      <sharedItems containsBlank="1" count="2">
        <s v="Mangament"/>
        <m/>
      </sharedItems>
    </cacheField>
    <cacheField name="Used FCFA" numFmtId="3">
      <sharedItems containsString="0" containsBlank="1" containsNumber="1" containsInteger="1" minValue="600" maxValue="300000"/>
    </cacheField>
    <cacheField name="Used US $ " numFmtId="0">
      <sharedItems containsString="0" containsBlank="1" containsNumber="1" minValue="1.0230147863829184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582">
  <r>
    <s v="January"/>
    <d v="2019-11-01T00:00:00"/>
    <s v="Local transport"/>
    <x v="0"/>
    <x v="0"/>
    <n v="800"/>
    <n v="1.3640197151772244"/>
    <s v="elv-r"/>
    <s v="Elvira"/>
    <s v="AC-Cameroon"/>
    <x v="0"/>
    <n v="586.5017866666667"/>
  </r>
  <r>
    <s v="January"/>
    <d v="2019-12-01T00:00:00"/>
    <s v="Local transport"/>
    <x v="0"/>
    <x v="0"/>
    <n v="800"/>
    <n v="1.3640197151772244"/>
    <s v="elv-r"/>
    <s v="Elvira"/>
    <s v="AC-Cameroon"/>
    <x v="0"/>
    <n v="586.5017866666667"/>
  </r>
  <r>
    <s v="January"/>
    <s v="14/01/2019"/>
    <s v="Local transport"/>
    <x v="0"/>
    <x v="0"/>
    <n v="1650"/>
    <n v="2.8132906625530256"/>
    <s v="elv-r"/>
    <s v="Elvira"/>
    <s v="AC-Cameroon"/>
    <x v="0"/>
    <n v="586.5017866666667"/>
  </r>
  <r>
    <s v="January"/>
    <s v="15/01/2019"/>
    <s v="Bonus"/>
    <x v="1"/>
    <x v="0"/>
    <n v="300000"/>
    <n v="511.50739319145919"/>
    <s v="elv-r"/>
    <s v="Elvira"/>
    <s v="AC-Cameroon"/>
    <x v="0"/>
    <n v="586.5017866666667"/>
  </r>
  <r>
    <s v="January"/>
    <s v="15/01/2019"/>
    <s v="Local transport"/>
    <x v="0"/>
    <x v="0"/>
    <n v="1100"/>
    <n v="1.8755271083686837"/>
    <s v="elv-r"/>
    <s v="Elvira"/>
    <s v="AC-Cameroon"/>
    <x v="0"/>
    <n v="586.5017866666667"/>
  </r>
  <r>
    <s v="January"/>
    <s v="16/01/2019"/>
    <s v="Local transport"/>
    <x v="0"/>
    <x v="0"/>
    <n v="800"/>
    <n v="1.3640197151772244"/>
    <s v="elv-r"/>
    <s v="Elvira"/>
    <s v="AC-Cameroon"/>
    <x v="0"/>
    <n v="586.5017866666667"/>
  </r>
  <r>
    <s v="January"/>
    <s v="17/01/2019"/>
    <s v="Local transport"/>
    <x v="0"/>
    <x v="0"/>
    <n v="600"/>
    <n v="1.0230147863829184"/>
    <s v="elv-r"/>
    <s v="Elvira"/>
    <s v="AC-Cameroon"/>
    <x v="0"/>
    <n v="586.5017866666667"/>
  </r>
  <r>
    <s v="January"/>
    <s v="18/01/2019"/>
    <s v="Local transport"/>
    <x v="0"/>
    <x v="0"/>
    <n v="1250"/>
    <n v="2.1312808049644132"/>
    <s v="elv-r"/>
    <s v="Elvira"/>
    <s v="AC-Cameroon"/>
    <x v="0"/>
    <n v="586.5017866666667"/>
  </r>
  <r>
    <s v="January"/>
    <s v="19/01/2019"/>
    <s v="Local transport"/>
    <x v="0"/>
    <x v="0"/>
    <n v="1000"/>
    <n v="1.7050246439715306"/>
    <s v="elv-r"/>
    <s v="Elvira"/>
    <s v="AC-Cameroon"/>
    <x v="0"/>
    <n v="586.5017866666667"/>
  </r>
  <r>
    <s v="January"/>
    <s v="21/01/2019"/>
    <s v="Local transport"/>
    <x v="0"/>
    <x v="0"/>
    <n v="1600"/>
    <n v="2.7280394303544488"/>
    <s v="elv-r"/>
    <s v="Elvira"/>
    <s v="AC-Cameroon"/>
    <x v="0"/>
    <n v="586.5017866666667"/>
  </r>
  <r>
    <s v="January"/>
    <s v="22/01/2019"/>
    <s v="Local transport"/>
    <x v="0"/>
    <x v="0"/>
    <n v="1800"/>
    <n v="3.0690443591487551"/>
    <s v="elv-r"/>
    <s v="Elvira"/>
    <s v="AC-Cameroon"/>
    <x v="0"/>
    <n v="586.5017866666667"/>
  </r>
  <r>
    <s v="January"/>
    <s v="23/01/2019"/>
    <s v="Local transport"/>
    <x v="0"/>
    <x v="0"/>
    <n v="800"/>
    <n v="1.3640197151772244"/>
    <s v="elv-r"/>
    <s v="Elvira"/>
    <s v="AC-Cameroon"/>
    <x v="0"/>
    <n v="586.5017866666667"/>
  </r>
  <r>
    <s v="January"/>
    <s v="24/01/2019"/>
    <s v="Local transport"/>
    <x v="0"/>
    <x v="0"/>
    <n v="1600"/>
    <n v="2.7280394303544488"/>
    <s v="elv-r"/>
    <s v="Elvira"/>
    <s v="AC-Cameroon"/>
    <x v="0"/>
    <n v="586.5017866666667"/>
  </r>
  <r>
    <s v="January"/>
    <s v="25/01/2019"/>
    <s v="Local transport"/>
    <x v="0"/>
    <x v="0"/>
    <n v="600"/>
    <n v="1.0230147863829184"/>
    <s v="elv-r"/>
    <s v="Elvira"/>
    <s v="AC-Cameroon"/>
    <x v="0"/>
    <n v="586.5017866666667"/>
  </r>
  <r>
    <s v="January"/>
    <s v="26/01/2019"/>
    <s v="Local transport"/>
    <x v="0"/>
    <x v="0"/>
    <n v="800"/>
    <n v="1.3640197151772244"/>
    <s v="elv-r"/>
    <s v="Elvira"/>
    <s v="AC-Cameroon"/>
    <x v="0"/>
    <n v="586.5017866666667"/>
  </r>
  <r>
    <s v="January"/>
    <s v="28/01/2019"/>
    <s v="Local transport"/>
    <x v="0"/>
    <x v="0"/>
    <n v="800"/>
    <n v="1.3640197151772244"/>
    <s v="elv-r"/>
    <s v="Elvira"/>
    <s v="AC-Cameroon"/>
    <x v="0"/>
    <n v="586.5017866666667"/>
  </r>
  <r>
    <s v="January"/>
    <s v="28/01/2019"/>
    <s v="Local transport"/>
    <x v="0"/>
    <x v="0"/>
    <n v="1750"/>
    <n v="2.9837931269501787"/>
    <s v="elv-r"/>
    <s v="Elvira"/>
    <s v="AC-Cameroon"/>
    <x v="0"/>
    <n v="586.5017866666667"/>
  </r>
  <r>
    <s v="January"/>
    <s v="29/01/2019"/>
    <s v="Local transport"/>
    <x v="0"/>
    <x v="0"/>
    <n v="1000"/>
    <n v="1.7050246439715306"/>
    <s v="elv-r"/>
    <s v="Elvira"/>
    <s v="AC-Cameroon"/>
    <x v="0"/>
    <n v="586.5017866666667"/>
  </r>
  <r>
    <s v="January"/>
    <s v="30/01/2019"/>
    <s v="Local transport"/>
    <x v="0"/>
    <x v="0"/>
    <n v="1000"/>
    <n v="1.7050246439715306"/>
    <s v="elv-r"/>
    <s v="Elvira"/>
    <s v="AC-Cameroon"/>
    <x v="0"/>
    <n v="586.5017866666667"/>
  </r>
  <r>
    <s v="January"/>
    <s v="31/01/2019"/>
    <s v="Local transport"/>
    <x v="0"/>
    <x v="0"/>
    <n v="800"/>
    <n v="1.3640197151772244"/>
    <s v="elv-r"/>
    <s v="Elvira"/>
    <s v="AC-Cameroon"/>
    <x v="0"/>
    <n v="586.5017866666667"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  <r>
    <m/>
    <m/>
    <m/>
    <x v="2"/>
    <x v="1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" firstHeaderRow="1" firstDataRow="2" firstDataCol="1" rowPageCount="1" colPageCount="1"/>
  <pivotFields count="12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axis="axisRow" showAll="0">
      <items count="3">
        <item x="0"/>
        <item h="1" x="1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8">
    <format dxfId="18">
      <pivotArea outline="0" collapsedLevelsAreSubtotals="1" fieldPosition="0"/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1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0">
      <pivotArea type="all" dataOnly="0" outline="0" fieldPosition="0"/>
    </format>
    <format dxfId="9">
      <pivotArea dataOnly="0" labelOnly="1" fieldPosition="0">
        <references count="1">
          <reference field="11" count="0"/>
        </references>
      </pivotArea>
    </format>
    <format dxfId="8">
      <pivotArea dataOnly="0" labelOnly="1" grandRow="1" outline="0" fieldPosition="0"/>
    </format>
    <format dxfId="7">
      <pivotArea grandCol="1" outline="0" collapsedLevelsAreSubtotals="1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  <format dxfId="4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3">
      <pivotArea dataOnly="0" labelOnly="1" fieldPosition="0">
        <references count="1">
          <reference field="4" count="1">
            <x v="5"/>
          </reference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1" count="1">
            <x v="6"/>
          </reference>
        </references>
      </pivotArea>
    </format>
    <format dxfId="0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4" sqref="C14"/>
    </sheetView>
  </sheetViews>
  <sheetFormatPr defaultRowHeight="15" x14ac:dyDescent="0.2"/>
  <cols>
    <col min="1" max="1" width="11.796875" customWidth="1"/>
    <col min="2" max="2" width="10.69921875" customWidth="1"/>
    <col min="3" max="3" width="10.19921875" customWidth="1"/>
    <col min="4" max="4" width="11.19921875" customWidth="1"/>
    <col min="5" max="5" width="5.69921875" customWidth="1"/>
  </cols>
  <sheetData>
    <row r="1" spans="1:4" x14ac:dyDescent="0.2">
      <c r="A1" s="85" t="s">
        <v>10</v>
      </c>
      <c r="B1" s="84" t="s">
        <v>38</v>
      </c>
    </row>
    <row r="3" spans="1:4" ht="30" x14ac:dyDescent="0.2">
      <c r="A3" s="83" t="s">
        <v>39</v>
      </c>
      <c r="B3" s="83" t="s">
        <v>37</v>
      </c>
      <c r="C3" s="81"/>
      <c r="D3" s="82"/>
    </row>
    <row r="4" spans="1:4" ht="30" x14ac:dyDescent="0.2">
      <c r="A4" s="83" t="s">
        <v>35</v>
      </c>
      <c r="B4" s="86" t="s">
        <v>6</v>
      </c>
      <c r="C4" s="86" t="s">
        <v>32</v>
      </c>
      <c r="D4" s="86" t="s">
        <v>36</v>
      </c>
    </row>
    <row r="5" spans="1:4" x14ac:dyDescent="0.2">
      <c r="A5" s="64" t="s">
        <v>41</v>
      </c>
      <c r="B5" s="63">
        <v>300000</v>
      </c>
      <c r="C5" s="63">
        <v>20550</v>
      </c>
      <c r="D5" s="63">
        <v>320550</v>
      </c>
    </row>
    <row r="6" spans="1:4" x14ac:dyDescent="0.2">
      <c r="A6" s="64" t="s">
        <v>36</v>
      </c>
      <c r="B6" s="63">
        <v>300000</v>
      </c>
      <c r="C6" s="63">
        <v>20550</v>
      </c>
      <c r="D6" s="63">
        <v>320550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83"/>
  <sheetViews>
    <sheetView showGridLines="0" zoomScaleNormal="100" workbookViewId="0">
      <selection activeCell="G10" sqref="G10"/>
    </sheetView>
  </sheetViews>
  <sheetFormatPr defaultColWidth="9" defaultRowHeight="15" customHeight="1" x14ac:dyDescent="0.2"/>
  <cols>
    <col min="1" max="1" width="9.5" style="27" bestFit="1" customWidth="1"/>
    <col min="2" max="2" width="9.19921875" style="30" customWidth="1"/>
    <col min="3" max="3" width="17" style="17" customWidth="1"/>
    <col min="4" max="4" width="14.19921875" style="17" customWidth="1"/>
    <col min="5" max="5" width="10.796875" style="17" customWidth="1"/>
    <col min="6" max="6" width="8.8984375" style="58" customWidth="1"/>
    <col min="7" max="7" width="8.3984375" style="62" customWidth="1"/>
    <col min="8" max="8" width="9.3984375" style="27" customWidth="1"/>
    <col min="9" max="9" width="9.296875" style="27" customWidth="1"/>
    <col min="10" max="10" width="11.69921875" style="27" bestFit="1" customWidth="1"/>
    <col min="11" max="11" width="12.19921875" style="19" customWidth="1"/>
    <col min="12" max="12" width="7.69921875" style="18" customWidth="1"/>
    <col min="13" max="16384" width="9" style="13"/>
  </cols>
  <sheetData>
    <row r="1" spans="1:12" s="20" customFormat="1" ht="21" customHeight="1" x14ac:dyDescent="0.2">
      <c r="A1" s="26"/>
      <c r="B1" s="87"/>
      <c r="C1" s="88"/>
      <c r="D1" s="88"/>
      <c r="E1" s="88"/>
      <c r="F1" s="89"/>
      <c r="G1" s="90"/>
      <c r="H1" s="88"/>
      <c r="I1" s="88"/>
      <c r="J1" s="88"/>
      <c r="K1" s="91"/>
      <c r="L1" s="41"/>
    </row>
    <row r="2" spans="1:12" s="2" customFormat="1" ht="30" customHeight="1" x14ac:dyDescent="0.2">
      <c r="A2" s="28" t="s">
        <v>9</v>
      </c>
      <c r="B2" s="29" t="s">
        <v>4</v>
      </c>
      <c r="C2" s="7" t="s">
        <v>7</v>
      </c>
      <c r="D2" s="7" t="s">
        <v>1</v>
      </c>
      <c r="E2" s="7" t="s">
        <v>0</v>
      </c>
      <c r="F2" s="56" t="s">
        <v>2</v>
      </c>
      <c r="G2" s="59" t="s">
        <v>21</v>
      </c>
      <c r="H2" s="16" t="s">
        <v>5</v>
      </c>
      <c r="I2" s="23" t="s">
        <v>3</v>
      </c>
      <c r="J2" s="1" t="s">
        <v>8</v>
      </c>
      <c r="K2" s="1" t="s">
        <v>10</v>
      </c>
      <c r="L2" s="9" t="s">
        <v>25</v>
      </c>
    </row>
    <row r="3" spans="1:12" s="42" customFormat="1" ht="15.75" customHeight="1" x14ac:dyDescent="0.25">
      <c r="A3" s="43" t="s">
        <v>34</v>
      </c>
      <c r="B3" s="72">
        <v>42308</v>
      </c>
      <c r="C3" s="73" t="s">
        <v>31</v>
      </c>
      <c r="D3" s="74" t="s">
        <v>32</v>
      </c>
      <c r="E3" s="75" t="s">
        <v>41</v>
      </c>
      <c r="F3" s="76">
        <v>800</v>
      </c>
      <c r="G3" s="60">
        <f>F3/L3</f>
        <v>1.3640197151772244</v>
      </c>
      <c r="H3" s="80" t="s">
        <v>33</v>
      </c>
      <c r="I3" s="48" t="s">
        <v>28</v>
      </c>
      <c r="J3" s="45" t="s">
        <v>29</v>
      </c>
      <c r="K3" s="46" t="s">
        <v>30</v>
      </c>
      <c r="L3" s="47">
        <v>586.5017866666667</v>
      </c>
    </row>
    <row r="4" spans="1:12" s="42" customFormat="1" ht="15.75" customHeight="1" x14ac:dyDescent="0.25">
      <c r="A4" s="43" t="s">
        <v>34</v>
      </c>
      <c r="B4" s="72">
        <v>42338</v>
      </c>
      <c r="C4" s="73" t="s">
        <v>31</v>
      </c>
      <c r="D4" s="74" t="s">
        <v>32</v>
      </c>
      <c r="E4" s="75" t="s">
        <v>41</v>
      </c>
      <c r="F4" s="76">
        <v>800</v>
      </c>
      <c r="G4" s="60">
        <f t="shared" ref="G4:G22" si="0">F4/L4</f>
        <v>1.3640197151772244</v>
      </c>
      <c r="H4" s="80" t="s">
        <v>33</v>
      </c>
      <c r="I4" s="44" t="s">
        <v>28</v>
      </c>
      <c r="J4" s="45" t="s">
        <v>29</v>
      </c>
      <c r="K4" s="46" t="s">
        <v>30</v>
      </c>
      <c r="L4" s="47">
        <v>586.5017866666667</v>
      </c>
    </row>
    <row r="5" spans="1:12" s="42" customFormat="1" ht="15.75" customHeight="1" x14ac:dyDescent="0.25">
      <c r="A5" s="43" t="s">
        <v>34</v>
      </c>
      <c r="B5" s="77" t="s">
        <v>42</v>
      </c>
      <c r="C5" s="73" t="s">
        <v>31</v>
      </c>
      <c r="D5" s="74" t="s">
        <v>32</v>
      </c>
      <c r="E5" s="75" t="s">
        <v>41</v>
      </c>
      <c r="F5" s="76">
        <v>1650</v>
      </c>
      <c r="G5" s="60">
        <f t="shared" si="0"/>
        <v>2.8132906625530256</v>
      </c>
      <c r="H5" s="80" t="s">
        <v>33</v>
      </c>
      <c r="I5" s="49" t="s">
        <v>28</v>
      </c>
      <c r="J5" s="45" t="s">
        <v>29</v>
      </c>
      <c r="K5" s="46" t="s">
        <v>30</v>
      </c>
      <c r="L5" s="47">
        <v>586.5017866666667</v>
      </c>
    </row>
    <row r="6" spans="1:12" s="42" customFormat="1" ht="15.75" customHeight="1" x14ac:dyDescent="0.25">
      <c r="A6" s="43" t="s">
        <v>34</v>
      </c>
      <c r="B6" s="72" t="s">
        <v>43</v>
      </c>
      <c r="C6" s="73" t="s">
        <v>27</v>
      </c>
      <c r="D6" s="74" t="s">
        <v>6</v>
      </c>
      <c r="E6" s="75" t="s">
        <v>41</v>
      </c>
      <c r="F6" s="76">
        <v>300000</v>
      </c>
      <c r="G6" s="60">
        <f t="shared" si="0"/>
        <v>511.50739319145919</v>
      </c>
      <c r="H6" s="80" t="s">
        <v>33</v>
      </c>
      <c r="I6" s="44" t="s">
        <v>28</v>
      </c>
      <c r="J6" s="45" t="s">
        <v>29</v>
      </c>
      <c r="K6" s="46" t="s">
        <v>30</v>
      </c>
      <c r="L6" s="47">
        <v>586.5017866666667</v>
      </c>
    </row>
    <row r="7" spans="1:12" s="42" customFormat="1" ht="15.75" customHeight="1" x14ac:dyDescent="0.25">
      <c r="A7" s="43" t="s">
        <v>34</v>
      </c>
      <c r="B7" s="77" t="s">
        <v>43</v>
      </c>
      <c r="C7" s="73" t="s">
        <v>31</v>
      </c>
      <c r="D7" s="74" t="s">
        <v>32</v>
      </c>
      <c r="E7" s="75" t="s">
        <v>41</v>
      </c>
      <c r="F7" s="76">
        <v>1100</v>
      </c>
      <c r="G7" s="60">
        <f t="shared" si="0"/>
        <v>1.8755271083686837</v>
      </c>
      <c r="H7" s="80" t="s">
        <v>33</v>
      </c>
      <c r="I7" s="44" t="s">
        <v>28</v>
      </c>
      <c r="J7" s="45" t="s">
        <v>29</v>
      </c>
      <c r="K7" s="46" t="s">
        <v>30</v>
      </c>
      <c r="L7" s="47">
        <v>586.5017866666667</v>
      </c>
    </row>
    <row r="8" spans="1:12" s="42" customFormat="1" ht="15.75" customHeight="1" x14ac:dyDescent="0.25">
      <c r="A8" s="43" t="s">
        <v>34</v>
      </c>
      <c r="B8" s="77" t="s">
        <v>44</v>
      </c>
      <c r="C8" s="73" t="s">
        <v>31</v>
      </c>
      <c r="D8" s="74" t="s">
        <v>32</v>
      </c>
      <c r="E8" s="75" t="s">
        <v>41</v>
      </c>
      <c r="F8" s="76">
        <v>800</v>
      </c>
      <c r="G8" s="60">
        <f t="shared" si="0"/>
        <v>1.3640197151772244</v>
      </c>
      <c r="H8" s="80" t="s">
        <v>33</v>
      </c>
      <c r="I8" s="44" t="s">
        <v>28</v>
      </c>
      <c r="J8" s="45" t="s">
        <v>29</v>
      </c>
      <c r="K8" s="46" t="s">
        <v>30</v>
      </c>
      <c r="L8" s="47">
        <v>586.5017866666667</v>
      </c>
    </row>
    <row r="9" spans="1:12" s="42" customFormat="1" ht="15.75" customHeight="1" x14ac:dyDescent="0.25">
      <c r="A9" s="43" t="s">
        <v>34</v>
      </c>
      <c r="B9" s="77" t="s">
        <v>45</v>
      </c>
      <c r="C9" s="73" t="s">
        <v>31</v>
      </c>
      <c r="D9" s="74" t="s">
        <v>32</v>
      </c>
      <c r="E9" s="75" t="s">
        <v>41</v>
      </c>
      <c r="F9" s="76">
        <v>600</v>
      </c>
      <c r="G9" s="60">
        <f t="shared" si="0"/>
        <v>1.0230147863829184</v>
      </c>
      <c r="H9" s="80" t="s">
        <v>33</v>
      </c>
      <c r="I9" s="44" t="s">
        <v>28</v>
      </c>
      <c r="J9" s="45" t="s">
        <v>29</v>
      </c>
      <c r="K9" s="46" t="s">
        <v>30</v>
      </c>
      <c r="L9" s="47">
        <v>586.5017866666667</v>
      </c>
    </row>
    <row r="10" spans="1:12" s="42" customFormat="1" ht="15" customHeight="1" x14ac:dyDescent="0.25">
      <c r="A10" s="43" t="s">
        <v>34</v>
      </c>
      <c r="B10" s="77" t="s">
        <v>46</v>
      </c>
      <c r="C10" s="73" t="s">
        <v>31</v>
      </c>
      <c r="D10" s="74" t="s">
        <v>32</v>
      </c>
      <c r="E10" s="75" t="s">
        <v>41</v>
      </c>
      <c r="F10" s="76">
        <v>1250</v>
      </c>
      <c r="G10" s="60">
        <f t="shared" si="0"/>
        <v>2.1312808049644132</v>
      </c>
      <c r="H10" s="80" t="s">
        <v>33</v>
      </c>
      <c r="I10" s="44" t="s">
        <v>28</v>
      </c>
      <c r="J10" s="45" t="s">
        <v>29</v>
      </c>
      <c r="K10" s="46" t="s">
        <v>30</v>
      </c>
      <c r="L10" s="47">
        <v>586.5017866666667</v>
      </c>
    </row>
    <row r="11" spans="1:12" s="42" customFormat="1" ht="15" customHeight="1" x14ac:dyDescent="0.25">
      <c r="A11" s="43" t="s">
        <v>34</v>
      </c>
      <c r="B11" s="77" t="s">
        <v>47</v>
      </c>
      <c r="C11" s="73" t="s">
        <v>31</v>
      </c>
      <c r="D11" s="74" t="s">
        <v>32</v>
      </c>
      <c r="E11" s="75" t="s">
        <v>41</v>
      </c>
      <c r="F11" s="76">
        <v>1000</v>
      </c>
      <c r="G11" s="60">
        <f t="shared" si="0"/>
        <v>1.7050246439715306</v>
      </c>
      <c r="H11" s="80" t="s">
        <v>33</v>
      </c>
      <c r="I11" s="44" t="s">
        <v>28</v>
      </c>
      <c r="J11" s="45" t="s">
        <v>29</v>
      </c>
      <c r="K11" s="46" t="s">
        <v>30</v>
      </c>
      <c r="L11" s="47">
        <v>586.5017866666667</v>
      </c>
    </row>
    <row r="12" spans="1:12" s="42" customFormat="1" ht="15" customHeight="1" x14ac:dyDescent="0.25">
      <c r="A12" s="43" t="s">
        <v>34</v>
      </c>
      <c r="B12" s="77" t="s">
        <v>48</v>
      </c>
      <c r="C12" s="73" t="s">
        <v>31</v>
      </c>
      <c r="D12" s="74" t="s">
        <v>32</v>
      </c>
      <c r="E12" s="75" t="s">
        <v>41</v>
      </c>
      <c r="F12" s="76">
        <v>1600</v>
      </c>
      <c r="G12" s="60">
        <f t="shared" si="0"/>
        <v>2.7280394303544488</v>
      </c>
      <c r="H12" s="80" t="s">
        <v>33</v>
      </c>
      <c r="I12" s="44" t="s">
        <v>28</v>
      </c>
      <c r="J12" s="45" t="s">
        <v>29</v>
      </c>
      <c r="K12" s="46" t="s">
        <v>30</v>
      </c>
      <c r="L12" s="47">
        <v>586.5017866666667</v>
      </c>
    </row>
    <row r="13" spans="1:12" s="42" customFormat="1" ht="15" customHeight="1" x14ac:dyDescent="0.25">
      <c r="A13" s="43" t="s">
        <v>34</v>
      </c>
      <c r="B13" s="77" t="s">
        <v>49</v>
      </c>
      <c r="C13" s="73" t="s">
        <v>31</v>
      </c>
      <c r="D13" s="74" t="s">
        <v>32</v>
      </c>
      <c r="E13" s="75" t="s">
        <v>41</v>
      </c>
      <c r="F13" s="76">
        <v>1800</v>
      </c>
      <c r="G13" s="60">
        <f t="shared" si="0"/>
        <v>3.0690443591487551</v>
      </c>
      <c r="H13" s="80" t="s">
        <v>33</v>
      </c>
      <c r="I13" s="44" t="s">
        <v>28</v>
      </c>
      <c r="J13" s="45" t="s">
        <v>29</v>
      </c>
      <c r="K13" s="46" t="s">
        <v>30</v>
      </c>
      <c r="L13" s="47">
        <v>586.5017866666667</v>
      </c>
    </row>
    <row r="14" spans="1:12" s="42" customFormat="1" ht="15" customHeight="1" x14ac:dyDescent="0.25">
      <c r="A14" s="43" t="s">
        <v>34</v>
      </c>
      <c r="B14" s="77" t="s">
        <v>50</v>
      </c>
      <c r="C14" s="73" t="s">
        <v>31</v>
      </c>
      <c r="D14" s="74" t="s">
        <v>32</v>
      </c>
      <c r="E14" s="75" t="s">
        <v>41</v>
      </c>
      <c r="F14" s="76">
        <v>800</v>
      </c>
      <c r="G14" s="60">
        <f t="shared" si="0"/>
        <v>1.3640197151772244</v>
      </c>
      <c r="H14" s="80" t="s">
        <v>33</v>
      </c>
      <c r="I14" s="44" t="s">
        <v>28</v>
      </c>
      <c r="J14" s="45" t="s">
        <v>29</v>
      </c>
      <c r="K14" s="46" t="s">
        <v>30</v>
      </c>
      <c r="L14" s="47">
        <v>586.5017866666667</v>
      </c>
    </row>
    <row r="15" spans="1:12" s="42" customFormat="1" ht="15" customHeight="1" x14ac:dyDescent="0.25">
      <c r="A15" s="43" t="s">
        <v>34</v>
      </c>
      <c r="B15" s="77" t="s">
        <v>51</v>
      </c>
      <c r="C15" s="73" t="s">
        <v>31</v>
      </c>
      <c r="D15" s="74" t="s">
        <v>32</v>
      </c>
      <c r="E15" s="75" t="s">
        <v>41</v>
      </c>
      <c r="F15" s="76">
        <v>1600</v>
      </c>
      <c r="G15" s="60">
        <f t="shared" si="0"/>
        <v>2.7280394303544488</v>
      </c>
      <c r="H15" s="80" t="s">
        <v>33</v>
      </c>
      <c r="I15" s="44" t="s">
        <v>28</v>
      </c>
      <c r="J15" s="45" t="s">
        <v>29</v>
      </c>
      <c r="K15" s="46" t="s">
        <v>30</v>
      </c>
      <c r="L15" s="47">
        <v>586.5017866666667</v>
      </c>
    </row>
    <row r="16" spans="1:12" s="42" customFormat="1" ht="15" customHeight="1" x14ac:dyDescent="0.25">
      <c r="A16" s="43" t="s">
        <v>34</v>
      </c>
      <c r="B16" s="77" t="s">
        <v>52</v>
      </c>
      <c r="C16" s="73" t="s">
        <v>31</v>
      </c>
      <c r="D16" s="74" t="s">
        <v>32</v>
      </c>
      <c r="E16" s="75" t="s">
        <v>41</v>
      </c>
      <c r="F16" s="76">
        <v>600</v>
      </c>
      <c r="G16" s="60">
        <f t="shared" si="0"/>
        <v>1.0230147863829184</v>
      </c>
      <c r="H16" s="80" t="s">
        <v>33</v>
      </c>
      <c r="I16" s="44" t="s">
        <v>28</v>
      </c>
      <c r="J16" s="45" t="s">
        <v>29</v>
      </c>
      <c r="K16" s="46" t="s">
        <v>30</v>
      </c>
      <c r="L16" s="47">
        <v>586.5017866666667</v>
      </c>
    </row>
    <row r="17" spans="1:12" s="42" customFormat="1" ht="15" customHeight="1" x14ac:dyDescent="0.25">
      <c r="A17" s="43" t="s">
        <v>34</v>
      </c>
      <c r="B17" s="77" t="s">
        <v>53</v>
      </c>
      <c r="C17" s="73" t="s">
        <v>31</v>
      </c>
      <c r="D17" s="74" t="s">
        <v>32</v>
      </c>
      <c r="E17" s="75" t="s">
        <v>41</v>
      </c>
      <c r="F17" s="76">
        <v>800</v>
      </c>
      <c r="G17" s="60">
        <f t="shared" si="0"/>
        <v>1.3640197151772244</v>
      </c>
      <c r="H17" s="80" t="s">
        <v>33</v>
      </c>
      <c r="I17" s="44" t="s">
        <v>28</v>
      </c>
      <c r="J17" s="45" t="s">
        <v>29</v>
      </c>
      <c r="K17" s="46" t="s">
        <v>30</v>
      </c>
      <c r="L17" s="47">
        <v>586.5017866666667</v>
      </c>
    </row>
    <row r="18" spans="1:12" s="42" customFormat="1" ht="15" customHeight="1" x14ac:dyDescent="0.25">
      <c r="A18" s="43" t="s">
        <v>34</v>
      </c>
      <c r="B18" s="77" t="s">
        <v>54</v>
      </c>
      <c r="C18" s="73" t="s">
        <v>31</v>
      </c>
      <c r="D18" s="74" t="s">
        <v>32</v>
      </c>
      <c r="E18" s="75" t="s">
        <v>41</v>
      </c>
      <c r="F18" s="76">
        <v>800</v>
      </c>
      <c r="G18" s="60">
        <f t="shared" si="0"/>
        <v>1.3640197151772244</v>
      </c>
      <c r="H18" s="80" t="s">
        <v>33</v>
      </c>
      <c r="I18" s="44" t="s">
        <v>28</v>
      </c>
      <c r="J18" s="45" t="s">
        <v>29</v>
      </c>
      <c r="K18" s="46" t="s">
        <v>30</v>
      </c>
      <c r="L18" s="47">
        <v>586.5017866666667</v>
      </c>
    </row>
    <row r="19" spans="1:12" s="42" customFormat="1" ht="15" customHeight="1" x14ac:dyDescent="0.25">
      <c r="A19" s="43" t="s">
        <v>34</v>
      </c>
      <c r="B19" s="78" t="s">
        <v>54</v>
      </c>
      <c r="C19" s="73" t="s">
        <v>31</v>
      </c>
      <c r="D19" s="74" t="s">
        <v>32</v>
      </c>
      <c r="E19" s="75" t="s">
        <v>41</v>
      </c>
      <c r="F19" s="79">
        <v>1750</v>
      </c>
      <c r="G19" s="60">
        <f t="shared" si="0"/>
        <v>2.9837931269501787</v>
      </c>
      <c r="H19" s="80" t="s">
        <v>33</v>
      </c>
      <c r="I19" s="44" t="s">
        <v>28</v>
      </c>
      <c r="J19" s="45" t="s">
        <v>29</v>
      </c>
      <c r="K19" s="46" t="s">
        <v>30</v>
      </c>
      <c r="L19" s="47">
        <v>586.5017866666667</v>
      </c>
    </row>
    <row r="20" spans="1:12" s="42" customFormat="1" ht="15" customHeight="1" x14ac:dyDescent="0.25">
      <c r="A20" s="43" t="s">
        <v>34</v>
      </c>
      <c r="B20" s="78" t="s">
        <v>55</v>
      </c>
      <c r="C20" s="73" t="s">
        <v>31</v>
      </c>
      <c r="D20" s="74" t="s">
        <v>32</v>
      </c>
      <c r="E20" s="75" t="s">
        <v>41</v>
      </c>
      <c r="F20" s="79">
        <v>1000</v>
      </c>
      <c r="G20" s="60">
        <f t="shared" si="0"/>
        <v>1.7050246439715306</v>
      </c>
      <c r="H20" s="80" t="s">
        <v>33</v>
      </c>
      <c r="I20" s="48" t="s">
        <v>28</v>
      </c>
      <c r="J20" s="45" t="s">
        <v>29</v>
      </c>
      <c r="K20" s="46" t="s">
        <v>30</v>
      </c>
      <c r="L20" s="47">
        <v>586.5017866666667</v>
      </c>
    </row>
    <row r="21" spans="1:12" s="42" customFormat="1" ht="15" customHeight="1" x14ac:dyDescent="0.25">
      <c r="A21" s="43" t="s">
        <v>34</v>
      </c>
      <c r="B21" s="78" t="s">
        <v>56</v>
      </c>
      <c r="C21" s="73" t="s">
        <v>31</v>
      </c>
      <c r="D21" s="74" t="s">
        <v>32</v>
      </c>
      <c r="E21" s="75" t="s">
        <v>41</v>
      </c>
      <c r="F21" s="79">
        <v>1000</v>
      </c>
      <c r="G21" s="60">
        <f t="shared" si="0"/>
        <v>1.7050246439715306</v>
      </c>
      <c r="H21" s="80" t="s">
        <v>33</v>
      </c>
      <c r="I21" s="44" t="s">
        <v>28</v>
      </c>
      <c r="J21" s="45" t="s">
        <v>29</v>
      </c>
      <c r="K21" s="46" t="s">
        <v>30</v>
      </c>
      <c r="L21" s="47">
        <v>586.5017866666667</v>
      </c>
    </row>
    <row r="22" spans="1:12" s="42" customFormat="1" ht="15" customHeight="1" x14ac:dyDescent="0.25">
      <c r="A22" s="43" t="s">
        <v>34</v>
      </c>
      <c r="B22" s="78" t="s">
        <v>57</v>
      </c>
      <c r="C22" s="73" t="s">
        <v>31</v>
      </c>
      <c r="D22" s="74" t="s">
        <v>32</v>
      </c>
      <c r="E22" s="75" t="s">
        <v>41</v>
      </c>
      <c r="F22" s="79">
        <v>800</v>
      </c>
      <c r="G22" s="60">
        <f t="shared" si="0"/>
        <v>1.3640197151772244</v>
      </c>
      <c r="H22" s="80" t="s">
        <v>33</v>
      </c>
      <c r="I22" s="49" t="s">
        <v>28</v>
      </c>
      <c r="J22" s="45" t="s">
        <v>29</v>
      </c>
      <c r="K22" s="46" t="s">
        <v>30</v>
      </c>
      <c r="L22" s="47">
        <v>586.5017866666667</v>
      </c>
    </row>
    <row r="23" spans="1:12" s="55" customFormat="1" ht="15" customHeight="1" x14ac:dyDescent="0.2">
      <c r="A23" s="50"/>
      <c r="B23" s="51"/>
      <c r="C23" s="52"/>
      <c r="D23" s="52"/>
      <c r="E23" s="52"/>
      <c r="F23" s="57"/>
      <c r="G23" s="61"/>
      <c r="H23" s="50"/>
      <c r="I23" s="50"/>
      <c r="J23" s="50"/>
      <c r="K23" s="53"/>
      <c r="L23" s="54"/>
    </row>
    <row r="14583" spans="1:12" ht="15" customHeight="1" x14ac:dyDescent="0.2">
      <c r="A14583" s="13"/>
      <c r="B14583" s="13"/>
      <c r="C14583" s="13"/>
      <c r="D14583" s="13"/>
      <c r="E14583" s="13"/>
      <c r="G14583" s="27"/>
      <c r="H14583" s="13"/>
      <c r="I14583" s="13"/>
      <c r="J14583" s="13"/>
      <c r="K14583" s="13"/>
      <c r="L14583" s="13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abSelected="1" topLeftCell="A14" zoomScaleNormal="100" workbookViewId="0">
      <selection activeCell="B28" sqref="B28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31" t="s">
        <v>11</v>
      </c>
      <c r="B3" s="31" t="s">
        <v>24</v>
      </c>
      <c r="C3" s="35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31" t="s">
        <v>23</v>
      </c>
      <c r="B4" s="34" t="s">
        <v>26</v>
      </c>
      <c r="C4" s="36" t="s">
        <v>22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3" t="s">
        <v>26</v>
      </c>
      <c r="B5" s="32"/>
      <c r="C5" s="39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8" t="s">
        <v>22</v>
      </c>
      <c r="B6" s="37"/>
      <c r="C6" s="40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40</v>
      </c>
      <c r="B19" s="4" t="s">
        <v>12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18</v>
      </c>
      <c r="I19" s="4" t="s">
        <v>19</v>
      </c>
      <c r="J19" s="5"/>
      <c r="K19"/>
      <c r="L19"/>
      <c r="M19"/>
      <c r="N19"/>
      <c r="O19"/>
      <c r="P19"/>
      <c r="Q19"/>
    </row>
    <row r="20" spans="1:17" x14ac:dyDescent="0.2">
      <c r="A20" s="65" t="s">
        <v>20</v>
      </c>
      <c r="B20" s="66">
        <v>-1233987</v>
      </c>
      <c r="C20" s="66">
        <f>B20/J21</f>
        <v>-2103.9782453404973</v>
      </c>
      <c r="D20" s="67">
        <f>SUM(D21:D32)</f>
        <v>0</v>
      </c>
      <c r="E20" s="66">
        <f>SUM(E21:E32)</f>
        <v>0</v>
      </c>
      <c r="F20" s="66">
        <f>SUM(F21:F32)</f>
        <v>300000</v>
      </c>
      <c r="G20" s="66">
        <f>SUM(G21:G32)</f>
        <v>511.50739319145919</v>
      </c>
      <c r="H20" s="66">
        <f>+D20-F20+B20</f>
        <v>-1533987</v>
      </c>
      <c r="I20" s="66">
        <f>+E20-G20+C20</f>
        <v>-2615.4856385319563</v>
      </c>
      <c r="J20" s="5"/>
    </row>
    <row r="21" spans="1:17" x14ac:dyDescent="0.2">
      <c r="A21" s="68" t="s">
        <v>58</v>
      </c>
      <c r="B21" s="69"/>
      <c r="C21" s="69"/>
      <c r="D21" s="70"/>
      <c r="E21" s="69"/>
      <c r="F21" s="69">
        <v>300000</v>
      </c>
      <c r="G21" s="69">
        <f>F21/J21</f>
        <v>511.50739319145919</v>
      </c>
      <c r="H21" s="69">
        <f>B20+D21-F21</f>
        <v>-1533987</v>
      </c>
      <c r="I21" s="69">
        <f>C20+E21-G21</f>
        <v>-2615.4856385319563</v>
      </c>
      <c r="J21" s="5">
        <v>586.5017866666667</v>
      </c>
    </row>
    <row r="22" spans="1:17" x14ac:dyDescent="0.2">
      <c r="A22" s="68"/>
      <c r="B22" s="71"/>
      <c r="C22" s="71"/>
      <c r="D22" s="70"/>
      <c r="E22" s="69"/>
      <c r="F22" s="69"/>
      <c r="G22" s="69">
        <f>F22/J21</f>
        <v>0</v>
      </c>
      <c r="H22" s="69">
        <f>H21+D22-F22</f>
        <v>-1533987</v>
      </c>
      <c r="I22" s="69">
        <f>I21+E22-G22</f>
        <v>-2615.4856385319563</v>
      </c>
      <c r="J22" s="5"/>
    </row>
    <row r="23" spans="1:17" x14ac:dyDescent="0.2">
      <c r="A23" s="6"/>
      <c r="B23" s="8"/>
      <c r="C23" s="8"/>
      <c r="D23" s="14"/>
      <c r="E23" s="14"/>
      <c r="F23" s="8"/>
      <c r="G23" s="14"/>
      <c r="H23" s="14"/>
      <c r="I23" s="14"/>
      <c r="J23" s="5"/>
    </row>
    <row r="24" spans="1:17" x14ac:dyDescent="0.2">
      <c r="A24" s="21"/>
      <c r="B24" s="24"/>
      <c r="C24" s="24"/>
      <c r="D24" s="24"/>
      <c r="E24" s="22"/>
      <c r="F24" s="24"/>
      <c r="G24" s="22"/>
      <c r="H24" s="25"/>
      <c r="I24" s="22"/>
      <c r="J24" s="5"/>
    </row>
    <row r="25" spans="1:17" x14ac:dyDescent="0.2">
      <c r="A25" s="10"/>
      <c r="B25" s="10"/>
      <c r="C25" s="10"/>
      <c r="D25" s="10"/>
      <c r="E25" s="11"/>
      <c r="F25" s="10"/>
      <c r="G25" s="11"/>
      <c r="H25" s="12"/>
      <c r="I25" s="11"/>
      <c r="J25" s="5"/>
    </row>
    <row r="27" spans="1:17" x14ac:dyDescent="0.2">
      <c r="F27" s="15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Analysis January 2019</vt:lpstr>
      <vt:lpstr>Data January 2019</vt:lpstr>
      <vt:lpstr>Donors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2019-04-08T10:44:39Z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